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myashkin\Downloads\"/>
    </mc:Choice>
  </mc:AlternateContent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0">Лист1!$A$1:$I$30</definedName>
  </definedNames>
  <calcPr calcId="162913"/>
</workbook>
</file>

<file path=xl/calcChain.xml><?xml version="1.0" encoding="utf-8"?>
<calcChain xmlns="http://schemas.openxmlformats.org/spreadsheetml/2006/main">
  <c r="I26" i="1" l="1"/>
  <c r="E26" i="1"/>
  <c r="I25" i="1"/>
  <c r="E25" i="1"/>
  <c r="E24" i="1"/>
  <c r="E23" i="1"/>
  <c r="I22" i="1"/>
  <c r="E22" i="1"/>
  <c r="E21" i="1"/>
  <c r="I20" i="1"/>
  <c r="I19" i="1"/>
  <c r="I18" i="1"/>
  <c r="E15" i="1"/>
  <c r="I14" i="1"/>
  <c r="E14" i="1"/>
  <c r="E13" i="1"/>
  <c r="I12" i="1"/>
  <c r="E12" i="1"/>
  <c r="I11" i="1"/>
  <c r="E11" i="1"/>
  <c r="E10" i="1"/>
  <c r="E9" i="1"/>
  <c r="I8" i="1"/>
  <c r="I27" i="1" s="1"/>
  <c r="E8" i="1"/>
  <c r="E27" i="1" s="1"/>
</calcChain>
</file>

<file path=xl/comments1.xml><?xml version="1.0" encoding="utf-8"?>
<comments xmlns="http://schemas.openxmlformats.org/spreadsheetml/2006/main">
  <authors>
    <author/>
  </authors>
  <commentList>
    <comment ref="G6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Пользователь:
</t>
        </r>
        <r>
          <rPr>
            <sz val="9"/>
            <color rgb="FF000000"/>
            <rFont val="Tahoma"/>
            <family val="2"/>
            <charset val="204"/>
          </rPr>
          <t>количество пассажиров</t>
        </r>
      </text>
    </comment>
  </commentList>
</comments>
</file>

<file path=xl/sharedStrings.xml><?xml version="1.0" encoding="utf-8"?>
<sst xmlns="http://schemas.openxmlformats.org/spreadsheetml/2006/main" count="102" uniqueCount="61">
  <si>
    <t>№ п/п</t>
  </si>
  <si>
    <t>Наименование хозяйствующего субъекта</t>
  </si>
  <si>
    <t>Наименование рынка присутствия хозяйствующего субъекта</t>
  </si>
  <si>
    <t xml:space="preserve">Суммарный объем государственного (со стороны субъекта РФ и муниципальных образований) финансирования хозяйствующего субъекта, в тыс. рублей </t>
  </si>
  <si>
    <t>наименование МО</t>
  </si>
  <si>
    <t>Доля участия МО НАО в хозяйствующем субъекте, в %</t>
  </si>
  <si>
    <r>
      <t xml:space="preserve">Рыночная доля хозяйствующего субъекта в стоимостном выражении (по выручке от реализации товаров/ работ/ услуг), в % </t>
    </r>
    <r>
      <rPr>
        <b/>
        <sz val="14"/>
        <color theme="1"/>
        <rFont val="Times New Roman"/>
        <family val="1"/>
        <charset val="204"/>
      </rPr>
      <t>*</t>
    </r>
  </si>
  <si>
    <r>
      <t xml:space="preserve">Рыночная доля хозяйствующего субъекта в натуральном выражении (по объемам реализованных товаров/ работ/ услуг), в % </t>
    </r>
    <r>
      <rPr>
        <b/>
        <sz val="14"/>
        <color theme="1"/>
        <rFont val="Times New Roman"/>
        <family val="1"/>
        <charset val="204"/>
      </rPr>
      <t>*</t>
    </r>
  </si>
  <si>
    <t>*</t>
  </si>
  <si>
    <t>- информация в данных графах (6, 8) указывается при наличии</t>
  </si>
  <si>
    <t>Объем выручки, полученной в 2023 году за счет реализации товаров, работ и услуг, в тыс. рублей</t>
  </si>
  <si>
    <t>Объем реализованных в 2023 году товаров, работ и услуг (в натуральном выражении)</t>
  </si>
  <si>
    <t>-</t>
  </si>
  <si>
    <t>выполнено рейсов 986 рейсов; перевезено пассажиров — 10 978 человек</t>
  </si>
  <si>
    <t>МКУ ЗР "Северное"</t>
  </si>
  <si>
    <t>НЕТ В СПИСКЕ ТОВАРНЫХ РЫНКОВ</t>
  </si>
  <si>
    <t>Электроэнергетика (Производство электроэнергии)</t>
  </si>
  <si>
    <t>19 676 212 кВт</t>
  </si>
  <si>
    <t>Электроэнергетика (Подключение к эл.сетям)</t>
  </si>
  <si>
    <t>80 присоединений</t>
  </si>
  <si>
    <t>Теплоэнергия (Подключение к тепловым сетям)</t>
  </si>
  <si>
    <t>39 присоединений</t>
  </si>
  <si>
    <t>Теплоснабжение (Производство тепловой энергии)</t>
  </si>
  <si>
    <t>33 845,106 Гкал</t>
  </si>
  <si>
    <t>Водоснабжение</t>
  </si>
  <si>
    <t>29 535,686 м3</t>
  </si>
  <si>
    <t>Водоснабжение (Подключение к сетям водоснабжения)</t>
  </si>
  <si>
    <t>16 присоединений</t>
  </si>
  <si>
    <t>Водоотведение (Очистка сточных вод)</t>
  </si>
  <si>
    <t>258 819,4 м3</t>
  </si>
  <si>
    <t>Транспортные услуги</t>
  </si>
  <si>
    <t>4612,167 час.</t>
  </si>
  <si>
    <t>Торговля оптовая (бензин)</t>
  </si>
  <si>
    <t>28,16 тн</t>
  </si>
  <si>
    <t>Торговля оптовая (диз.топливо)</t>
  </si>
  <si>
    <t>68,25 тн</t>
  </si>
  <si>
    <t>Торговля оптовая (дрова)</t>
  </si>
  <si>
    <t>7965,35 м3</t>
  </si>
  <si>
    <t>Торговля оптовая топливом (топливные брикеты)</t>
  </si>
  <si>
    <t>650748,76 кг</t>
  </si>
  <si>
    <t>Торговля оптовая топливом (уголь)</t>
  </si>
  <si>
    <t>13051,73 тн.</t>
  </si>
  <si>
    <t>Содержание зимней автомобильной дороги</t>
  </si>
  <si>
    <t>Банные услуги</t>
  </si>
  <si>
    <t>7 226 помывок</t>
  </si>
  <si>
    <t>Содержание жилфонда</t>
  </si>
  <si>
    <t>130 883,233 м2</t>
  </si>
  <si>
    <t>Содержание жилфонда для приезжих</t>
  </si>
  <si>
    <t>169 койко-мест</t>
  </si>
  <si>
    <t>ТКО</t>
  </si>
  <si>
    <t>11 406,112 м3</t>
  </si>
  <si>
    <t>Прочие услуги</t>
  </si>
  <si>
    <t>Рынок по оказанию услуг по перевозке пассажиров внутренним водным транспортом</t>
  </si>
  <si>
    <t>Рынок по аренде нежилых помещений</t>
  </si>
  <si>
    <t>МКП ЗР "Пешский животноводческий комплекс"</t>
  </si>
  <si>
    <t>МП ЗР "СЖКС"</t>
  </si>
  <si>
    <t>МП ЗР "СТК"</t>
  </si>
  <si>
    <t>Информация о деятельности хозяйствующих субъектов с долей участия МО "Муниципальный район "Заполярный район" НАО
__________________________________________________________</t>
  </si>
  <si>
    <t>Итого по МП ЗР "СЖКС"</t>
  </si>
  <si>
    <t>Рынок сельского хозяйства</t>
  </si>
  <si>
    <t>молоко питьевое -5,4 т.; сливки - 2,2 т.; масло сливочное - 2,0 т., творог - 0,3 т.; мясо (говядина) 2,4 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</si>
</sst>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#,##0.0"/>
    <numFmt numFmtId="166" formatCode="0.0"/>
  </numFmts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color rgb="FF000000"/>
      <name val="Tahoma"/>
      <family val="2"/>
      <charset val="204"/>
    </font>
    <font>
      <sz val="11"/>
      <color rgb="FF00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1" xfId="0" applyFont="1" applyBorder="1"/>
    <xf numFmtId="0" fontId="4" fillId="0" borderId="0" xfId="0" applyFont="1"/>
    <xf numFmtId="0" fontId="6" fillId="0" borderId="0" xfId="0" applyFont="1" applyAlignment="1">
      <alignment horizontal="center" vertical="top"/>
    </xf>
    <xf numFmtId="49" fontId="8" fillId="0" borderId="0" xfId="0" applyNumberFormat="1" applyFont="1"/>
    <xf numFmtId="0" fontId="8" fillId="0" borderId="0" xfId="0" applyFont="1" applyAlignment="1">
      <alignment horizontal="center"/>
    </xf>
    <xf numFmtId="0" fontId="0" fillId="2" borderId="0" xfId="0" applyFill="1"/>
    <xf numFmtId="0" fontId="8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9" fontId="1" fillId="0" borderId="6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wrapText="1"/>
    </xf>
    <xf numFmtId="165" fontId="1" fillId="0" borderId="5" xfId="0" applyNumberFormat="1" applyFont="1" applyBorder="1" applyAlignment="1">
      <alignment horizontal="center" vertical="center"/>
    </xf>
    <xf numFmtId="0" fontId="1" fillId="0" borderId="5" xfId="0" applyFont="1" applyBorder="1"/>
    <xf numFmtId="4" fontId="1" fillId="0" borderId="7" xfId="0" applyNumberFormat="1" applyFont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" fillId="0" borderId="11" xfId="0" applyFont="1" applyBorder="1"/>
    <xf numFmtId="164" fontId="1" fillId="0" borderId="11" xfId="0" applyNumberFormat="1" applyFont="1" applyBorder="1" applyAlignment="1">
      <alignment horizontal="center" vertical="center"/>
    </xf>
    <xf numFmtId="4" fontId="1" fillId="0" borderId="14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/>
    <xf numFmtId="9" fontId="1" fillId="2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wrapText="1"/>
    </xf>
    <xf numFmtId="0" fontId="1" fillId="2" borderId="5" xfId="0" applyFont="1" applyFill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left" wrapText="1"/>
    </xf>
    <xf numFmtId="9" fontId="9" fillId="0" borderId="5" xfId="0" applyNumberFormat="1" applyFont="1" applyBorder="1" applyAlignment="1">
      <alignment horizontal="center"/>
    </xf>
    <xf numFmtId="4" fontId="9" fillId="0" borderId="5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3" fontId="9" fillId="0" borderId="5" xfId="0" applyNumberFormat="1" applyFont="1" applyBorder="1" applyAlignment="1">
      <alignment horizontal="center" wrapText="1"/>
    </xf>
    <xf numFmtId="4" fontId="9" fillId="0" borderId="7" xfId="0" applyNumberFormat="1" applyFont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166" fontId="1" fillId="2" borderId="5" xfId="0" applyNumberFormat="1" applyFont="1" applyFill="1" applyBorder="1" applyAlignment="1">
      <alignment horizontal="center"/>
    </xf>
    <xf numFmtId="4" fontId="1" fillId="2" borderId="7" xfId="0" applyNumberFormat="1" applyFont="1" applyFill="1" applyBorder="1" applyAlignment="1">
      <alignment horizontal="center"/>
    </xf>
    <xf numFmtId="4" fontId="13" fillId="0" borderId="14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4" fontId="1" fillId="0" borderId="18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/>
    <xf numFmtId="0" fontId="3" fillId="0" borderId="0" xfId="0" applyFont="1" applyBorder="1" applyAlignment="1">
      <alignment horizontal="center" wrapText="1"/>
    </xf>
    <xf numFmtId="9" fontId="8" fillId="0" borderId="3" xfId="0" applyNumberFormat="1" applyFont="1" applyBorder="1" applyAlignment="1">
      <alignment horizontal="center" vertical="center"/>
    </xf>
    <xf numFmtId="9" fontId="8" fillId="0" borderId="1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r2\&#1054;&#1090;&#1076;&#1077;&#1083;%20&#1088;&#1072;&#1079;&#1074;&#1080;&#1090;&#1080;&#1103;%20&#1101;&#1082;&#1086;&#1085;&#1086;&#1084;&#1080;&#1082;&#1080;\&#1069;&#1050;&#1054;&#1053;&#1054;&#1052;&#1048;&#1050;&#1040;\04.%20&#1048;&#1088;&#1080;&#1085;&#1072;%20&#1055;&#1072;&#1074;&#1083;&#1086;&#1074;&#1085;&#1072;\&#1048;&#1089;&#1093;&#1086;&#1076;&#1103;&#1097;&#1080;&#1077;%20&#1087;&#1080;&#1089;&#1100;&#1084;&#1072;\&#1044;&#1077;&#1087;&#1072;&#1088;&#1090;&#1072;&#1084;&#1077;&#1085;&#1090;%20&#1092;&#1080;&#1085;&#1072;&#1085;&#1089;&#1086;&#1074;\&#1061;&#1086;&#1079;&#1103;&#1081;&#1089;&#1090;&#1074;&#1091;&#1102;&#1097;&#1080;&#1077;%20&#1089;&#1091;&#1073;&#1098;&#1077;&#1082;&#1090;&#1099;\&#1071;&#1053;&#1042;&#1040;&#1056;&#1068;%202024\&#1054;%20&#1076;&#1077;&#1103;&#1090;&#1077;&#1083;&#1100;&#1085;&#1086;&#1089;&#1090;&#1080;%20&#1089;&#1091;&#1073;&#1098;&#1077;&#1082;&#1090;&#1072;%20&#1079;&#1072;%202023%20&#1075;&#1086;&#1076;%20&#1089;&#1078;&#1082;&#10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"/>
      <sheetName val="выручка 2023"/>
      <sheetName val="выручка 2022"/>
    </sheetNames>
    <sheetDataSet>
      <sheetData sheetId="0"/>
      <sheetData sheetId="1">
        <row r="14">
          <cell r="G14">
            <v>258819.4</v>
          </cell>
          <cell r="H14"/>
        </row>
        <row r="16">
          <cell r="G16">
            <v>27425.668000000001</v>
          </cell>
          <cell r="H16"/>
        </row>
        <row r="18">
          <cell r="G18">
            <v>23249.152999999998</v>
          </cell>
          <cell r="H18"/>
        </row>
        <row r="76">
          <cell r="G76">
            <v>1925.1769999999999</v>
          </cell>
          <cell r="H76"/>
        </row>
        <row r="82">
          <cell r="G82">
            <v>2717</v>
          </cell>
        </row>
        <row r="86">
          <cell r="G86">
            <v>1</v>
          </cell>
        </row>
        <row r="92">
          <cell r="G92">
            <v>39</v>
          </cell>
        </row>
        <row r="94">
          <cell r="G94">
            <v>80</v>
          </cell>
        </row>
        <row r="96">
          <cell r="G96">
            <v>5372.5450000000001</v>
          </cell>
        </row>
        <row r="98">
          <cell r="G98">
            <v>28.332000000000001</v>
          </cell>
        </row>
        <row r="194">
          <cell r="G194">
            <v>3319.0830000000001</v>
          </cell>
          <cell r="H194"/>
        </row>
        <row r="246">
          <cell r="G246">
            <v>810557</v>
          </cell>
          <cell r="H246"/>
        </row>
        <row r="322">
          <cell r="G322">
            <v>2520.59</v>
          </cell>
        </row>
        <row r="340">
          <cell r="G340">
            <v>169</v>
          </cell>
        </row>
        <row r="342">
          <cell r="G342">
            <v>4646.6670000000004</v>
          </cell>
        </row>
        <row r="346">
          <cell r="G346">
            <v>10</v>
          </cell>
        </row>
        <row r="348">
          <cell r="G348">
            <v>34.5</v>
          </cell>
        </row>
        <row r="350">
          <cell r="G350">
            <v>3175.1819999999998</v>
          </cell>
        </row>
        <row r="352">
          <cell r="G352">
            <v>11406.111999999999</v>
          </cell>
        </row>
        <row r="354">
          <cell r="G354">
            <v>11406.111999999999</v>
          </cell>
          <cell r="H354"/>
        </row>
        <row r="358">
          <cell r="G358">
            <v>4700</v>
          </cell>
          <cell r="H358">
            <v>2525</v>
          </cell>
        </row>
        <row r="362">
          <cell r="G362">
            <v>263827.02100000001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0"/>
  <sheetViews>
    <sheetView tabSelected="1" view="pageBreakPreview" zoomScaleNormal="100" zoomScaleSheetLayoutView="100" workbookViewId="0">
      <selection activeCell="A2" sqref="A2:I2"/>
    </sheetView>
  </sheetViews>
  <sheetFormatPr defaultRowHeight="15" x14ac:dyDescent="0.25"/>
  <cols>
    <col min="1" max="1" width="7.85546875" bestFit="1" customWidth="1"/>
    <col min="2" max="2" width="20" customWidth="1"/>
    <col min="3" max="3" width="19.5703125" customWidth="1"/>
    <col min="4" max="4" width="21" customWidth="1"/>
    <col min="5" max="5" width="27.42578125" customWidth="1"/>
    <col min="6" max="6" width="29.7109375" customWidth="1"/>
    <col min="7" max="7" width="31.7109375" customWidth="1"/>
    <col min="8" max="8" width="29.5703125" customWidth="1"/>
    <col min="9" max="9" width="34.85546875" bestFit="1" customWidth="1"/>
    <col min="10" max="10" width="43.85546875" customWidth="1"/>
  </cols>
  <sheetData>
    <row r="1" spans="1:10" ht="38.25" customHeight="1" x14ac:dyDescent="0.25">
      <c r="A1" s="1"/>
      <c r="B1" s="1"/>
      <c r="C1" s="1"/>
      <c r="D1" s="1"/>
      <c r="E1" s="1"/>
      <c r="F1" s="1"/>
      <c r="G1" s="54"/>
      <c r="H1" s="54"/>
      <c r="I1" s="55"/>
    </row>
    <row r="2" spans="1:10" ht="24" customHeight="1" x14ac:dyDescent="0.25">
      <c r="A2" s="56" t="s">
        <v>57</v>
      </c>
      <c r="B2" s="56"/>
      <c r="C2" s="56"/>
      <c r="D2" s="56"/>
      <c r="E2" s="56"/>
      <c r="F2" s="56"/>
      <c r="G2" s="56"/>
      <c r="H2" s="56"/>
      <c r="I2" s="56"/>
    </row>
    <row r="3" spans="1:10" ht="15.75" thickBot="1" x14ac:dyDescent="0.3">
      <c r="A3" s="2"/>
      <c r="B3" s="2"/>
      <c r="C3" s="2"/>
      <c r="D3" s="2"/>
      <c r="E3" s="2"/>
      <c r="F3" s="5" t="s">
        <v>4</v>
      </c>
      <c r="G3" s="38"/>
      <c r="H3" s="38"/>
      <c r="I3" s="38"/>
    </row>
    <row r="4" spans="1:10" ht="63" customHeight="1" x14ac:dyDescent="0.25">
      <c r="A4" s="39" t="s">
        <v>0</v>
      </c>
      <c r="B4" s="40" t="s">
        <v>1</v>
      </c>
      <c r="C4" s="40" t="s">
        <v>5</v>
      </c>
      <c r="D4" s="40" t="s">
        <v>2</v>
      </c>
      <c r="E4" s="40" t="s">
        <v>10</v>
      </c>
      <c r="F4" s="40" t="s">
        <v>6</v>
      </c>
      <c r="G4" s="40" t="s">
        <v>11</v>
      </c>
      <c r="H4" s="40" t="s">
        <v>7</v>
      </c>
      <c r="I4" s="41" t="s">
        <v>3</v>
      </c>
    </row>
    <row r="5" spans="1:10" ht="15.75" thickBot="1" x14ac:dyDescent="0.3">
      <c r="A5" s="42">
        <v>1</v>
      </c>
      <c r="B5" s="43">
        <v>2</v>
      </c>
      <c r="C5" s="43">
        <v>3</v>
      </c>
      <c r="D5" s="43">
        <v>4</v>
      </c>
      <c r="E5" s="43">
        <v>5</v>
      </c>
      <c r="F5" s="43">
        <v>6</v>
      </c>
      <c r="G5" s="43">
        <v>7</v>
      </c>
      <c r="H5" s="43">
        <v>8</v>
      </c>
      <c r="I5" s="44">
        <v>9</v>
      </c>
    </row>
    <row r="6" spans="1:10" ht="52.5" thickBot="1" x14ac:dyDescent="0.3">
      <c r="A6" s="31">
        <v>1</v>
      </c>
      <c r="B6" s="32" t="s">
        <v>56</v>
      </c>
      <c r="C6" s="33">
        <v>1</v>
      </c>
      <c r="D6" s="32" t="s">
        <v>52</v>
      </c>
      <c r="E6" s="34">
        <v>6149.4</v>
      </c>
      <c r="F6" s="35" t="s">
        <v>12</v>
      </c>
      <c r="G6" s="36" t="s">
        <v>13</v>
      </c>
      <c r="H6" s="35" t="s">
        <v>12</v>
      </c>
      <c r="I6" s="37">
        <v>42211.3</v>
      </c>
    </row>
    <row r="7" spans="1:10" s="8" customFormat="1" ht="27" thickBot="1" x14ac:dyDescent="0.3">
      <c r="A7" s="26">
        <v>2</v>
      </c>
      <c r="B7" s="27" t="s">
        <v>14</v>
      </c>
      <c r="C7" s="28">
        <v>1</v>
      </c>
      <c r="D7" s="29" t="s">
        <v>53</v>
      </c>
      <c r="E7" s="46">
        <v>138</v>
      </c>
      <c r="F7" s="27"/>
      <c r="G7" s="30">
        <v>24</v>
      </c>
      <c r="H7" s="27"/>
      <c r="I7" s="47">
        <v>100752.6</v>
      </c>
      <c r="J7" s="8" t="s">
        <v>15</v>
      </c>
    </row>
    <row r="8" spans="1:10" s="8" customFormat="1" ht="45" x14ac:dyDescent="0.25">
      <c r="A8" s="61">
        <v>3</v>
      </c>
      <c r="B8" s="59" t="s">
        <v>55</v>
      </c>
      <c r="C8" s="57">
        <v>1</v>
      </c>
      <c r="D8" s="49" t="s">
        <v>16</v>
      </c>
      <c r="E8" s="50">
        <f>'[1]выручка 2023'!G246/1000</f>
        <v>810.55700000000002</v>
      </c>
      <c r="F8" s="51" t="s">
        <v>12</v>
      </c>
      <c r="G8" s="52" t="s">
        <v>17</v>
      </c>
      <c r="H8" s="51" t="s">
        <v>12</v>
      </c>
      <c r="I8" s="53">
        <f>'[1]выручка 2023'!H246/1000</f>
        <v>0</v>
      </c>
    </row>
    <row r="9" spans="1:10" s="8" customFormat="1" ht="45" x14ac:dyDescent="0.25">
      <c r="A9" s="61"/>
      <c r="B9" s="59"/>
      <c r="C9" s="57"/>
      <c r="D9" s="9" t="s">
        <v>18</v>
      </c>
      <c r="E9" s="10">
        <f>'[1]выручка 2023'!G96/1000</f>
        <v>5.3725449999999997</v>
      </c>
      <c r="F9" s="11" t="s">
        <v>12</v>
      </c>
      <c r="G9" s="12" t="s">
        <v>19</v>
      </c>
      <c r="H9" s="11" t="s">
        <v>12</v>
      </c>
      <c r="I9" s="21"/>
    </row>
    <row r="10" spans="1:10" s="8" customFormat="1" ht="45" x14ac:dyDescent="0.25">
      <c r="A10" s="61"/>
      <c r="B10" s="59"/>
      <c r="C10" s="57"/>
      <c r="D10" s="9" t="s">
        <v>20</v>
      </c>
      <c r="E10" s="10">
        <f>'[1]выручка 2023'!G94/1000</f>
        <v>0.08</v>
      </c>
      <c r="F10" s="11" t="s">
        <v>12</v>
      </c>
      <c r="G10" s="12" t="s">
        <v>21</v>
      </c>
      <c r="H10" s="11" t="s">
        <v>12</v>
      </c>
      <c r="I10" s="21"/>
    </row>
    <row r="11" spans="1:10" s="8" customFormat="1" ht="45" x14ac:dyDescent="0.25">
      <c r="A11" s="61"/>
      <c r="B11" s="59"/>
      <c r="C11" s="57"/>
      <c r="D11" s="22" t="s">
        <v>22</v>
      </c>
      <c r="E11" s="10">
        <f>('[1]выручка 2023'!G98+'[1]выручка 2023'!G194)/1000</f>
        <v>3.3474149999999998</v>
      </c>
      <c r="F11" s="11" t="s">
        <v>12</v>
      </c>
      <c r="G11" s="13" t="s">
        <v>23</v>
      </c>
      <c r="H11" s="11" t="s">
        <v>12</v>
      </c>
      <c r="I11" s="21">
        <f>'[1]выручка 2023'!H194/1000</f>
        <v>0</v>
      </c>
    </row>
    <row r="12" spans="1:10" s="8" customFormat="1" x14ac:dyDescent="0.25">
      <c r="A12" s="61"/>
      <c r="B12" s="59"/>
      <c r="C12" s="57"/>
      <c r="D12" s="14" t="s">
        <v>24</v>
      </c>
      <c r="E12" s="10">
        <f>('[1]выручка 2023'!G18+'[1]выручка 2023'!G76)/1000</f>
        <v>25.174329999999998</v>
      </c>
      <c r="F12" s="11" t="s">
        <v>12</v>
      </c>
      <c r="G12" s="13" t="s">
        <v>25</v>
      </c>
      <c r="H12" s="11" t="s">
        <v>12</v>
      </c>
      <c r="I12" s="21">
        <f>('[1]выручка 2023'!H18+'[1]выручка 2023'!H76)/1000</f>
        <v>0</v>
      </c>
    </row>
    <row r="13" spans="1:10" s="8" customFormat="1" ht="60" x14ac:dyDescent="0.25">
      <c r="A13" s="61"/>
      <c r="B13" s="59"/>
      <c r="C13" s="57"/>
      <c r="D13" s="14" t="s">
        <v>26</v>
      </c>
      <c r="E13" s="10">
        <f>'[1]выручка 2023'!G92/1000</f>
        <v>3.9E-2</v>
      </c>
      <c r="F13" s="11" t="s">
        <v>12</v>
      </c>
      <c r="G13" s="12" t="s">
        <v>27</v>
      </c>
      <c r="H13" s="11" t="s">
        <v>12</v>
      </c>
      <c r="I13" s="21"/>
    </row>
    <row r="14" spans="1:10" s="8" customFormat="1" ht="45" x14ac:dyDescent="0.25">
      <c r="A14" s="61"/>
      <c r="B14" s="59"/>
      <c r="C14" s="57"/>
      <c r="D14" s="22" t="s">
        <v>28</v>
      </c>
      <c r="E14" s="10">
        <f>'[1]выручка 2023'!G16/1000</f>
        <v>27.425668000000002</v>
      </c>
      <c r="F14" s="11" t="s">
        <v>12</v>
      </c>
      <c r="G14" s="13" t="s">
        <v>29</v>
      </c>
      <c r="H14" s="11" t="s">
        <v>12</v>
      </c>
      <c r="I14" s="21">
        <f>'[1]выручка 2023'!H16/1000</f>
        <v>0</v>
      </c>
    </row>
    <row r="15" spans="1:10" s="8" customFormat="1" x14ac:dyDescent="0.25">
      <c r="A15" s="61"/>
      <c r="B15" s="59"/>
      <c r="C15" s="57"/>
      <c r="D15" s="9" t="s">
        <v>30</v>
      </c>
      <c r="E15" s="10">
        <f>('[1]выручка 2023'!G346+'[1]выручка 2023'!G348+'[1]выручка 2023'!G352)/1000</f>
        <v>11.450612</v>
      </c>
      <c r="F15" s="11" t="s">
        <v>12</v>
      </c>
      <c r="G15" s="13" t="s">
        <v>31</v>
      </c>
      <c r="H15" s="11" t="s">
        <v>12</v>
      </c>
      <c r="I15" s="23"/>
    </row>
    <row r="16" spans="1:10" s="8" customFormat="1" ht="30" x14ac:dyDescent="0.25">
      <c r="A16" s="61"/>
      <c r="B16" s="59"/>
      <c r="C16" s="57"/>
      <c r="D16" s="9" t="s">
        <v>32</v>
      </c>
      <c r="E16" s="10">
        <v>3843.0828300000012</v>
      </c>
      <c r="F16" s="11" t="s">
        <v>12</v>
      </c>
      <c r="G16" s="13" t="s">
        <v>33</v>
      </c>
      <c r="H16" s="11" t="s">
        <v>12</v>
      </c>
      <c r="I16" s="23"/>
    </row>
    <row r="17" spans="1:9" s="8" customFormat="1" ht="30" x14ac:dyDescent="0.25">
      <c r="A17" s="61"/>
      <c r="B17" s="59"/>
      <c r="C17" s="57"/>
      <c r="D17" s="9" t="s">
        <v>34</v>
      </c>
      <c r="E17" s="10">
        <v>7321.9253399999989</v>
      </c>
      <c r="F17" s="11" t="s">
        <v>12</v>
      </c>
      <c r="G17" s="13" t="s">
        <v>35</v>
      </c>
      <c r="H17" s="11" t="s">
        <v>12</v>
      </c>
      <c r="I17" s="23"/>
    </row>
    <row r="18" spans="1:9" s="8" customFormat="1" ht="30" x14ac:dyDescent="0.25">
      <c r="A18" s="61"/>
      <c r="B18" s="59"/>
      <c r="C18" s="57"/>
      <c r="D18" s="9" t="s">
        <v>36</v>
      </c>
      <c r="E18" s="10">
        <v>12625.754190000005</v>
      </c>
      <c r="F18" s="11" t="s">
        <v>12</v>
      </c>
      <c r="G18" s="13" t="s">
        <v>37</v>
      </c>
      <c r="H18" s="11" t="s">
        <v>12</v>
      </c>
      <c r="I18" s="24">
        <f>95280297.4/1000</f>
        <v>95280.29740000001</v>
      </c>
    </row>
    <row r="19" spans="1:9" s="8" customFormat="1" ht="45" x14ac:dyDescent="0.25">
      <c r="A19" s="61"/>
      <c r="B19" s="59"/>
      <c r="C19" s="57"/>
      <c r="D19" s="9" t="s">
        <v>38</v>
      </c>
      <c r="E19" s="10">
        <v>2760.2177000000001</v>
      </c>
      <c r="F19" s="11" t="s">
        <v>12</v>
      </c>
      <c r="G19" s="13" t="s">
        <v>39</v>
      </c>
      <c r="H19" s="11" t="s">
        <v>12</v>
      </c>
      <c r="I19" s="21">
        <f>25051198.67/1000</f>
        <v>25051.198670000002</v>
      </c>
    </row>
    <row r="20" spans="1:9" s="8" customFormat="1" ht="30" x14ac:dyDescent="0.25">
      <c r="A20" s="61"/>
      <c r="B20" s="59"/>
      <c r="C20" s="57"/>
      <c r="D20" s="9" t="s">
        <v>40</v>
      </c>
      <c r="E20" s="10">
        <v>52815.852359999961</v>
      </c>
      <c r="F20" s="11" t="s">
        <v>12</v>
      </c>
      <c r="G20" s="13" t="s">
        <v>41</v>
      </c>
      <c r="H20" s="11" t="s">
        <v>12</v>
      </c>
      <c r="I20" s="24">
        <f>163213182.02/1000</f>
        <v>163213.18202000001</v>
      </c>
    </row>
    <row r="21" spans="1:9" s="8" customFormat="1" ht="45" x14ac:dyDescent="0.25">
      <c r="A21" s="61"/>
      <c r="B21" s="59"/>
      <c r="C21" s="57"/>
      <c r="D21" s="9" t="s">
        <v>42</v>
      </c>
      <c r="E21" s="10">
        <f>'[1]выручка 2023'!G86/1000</f>
        <v>1E-3</v>
      </c>
      <c r="F21" s="11" t="s">
        <v>12</v>
      </c>
      <c r="G21" s="13" t="s">
        <v>12</v>
      </c>
      <c r="H21" s="11" t="s">
        <v>12</v>
      </c>
      <c r="I21" s="24"/>
    </row>
    <row r="22" spans="1:9" s="8" customFormat="1" x14ac:dyDescent="0.25">
      <c r="A22" s="61"/>
      <c r="B22" s="59"/>
      <c r="C22" s="57"/>
      <c r="D22" s="9" t="s">
        <v>43</v>
      </c>
      <c r="E22" s="10">
        <f>'[1]выручка 2023'!G358/1000</f>
        <v>4.7</v>
      </c>
      <c r="F22" s="11" t="s">
        <v>12</v>
      </c>
      <c r="G22" s="12" t="s">
        <v>44</v>
      </c>
      <c r="H22" s="11" t="s">
        <v>12</v>
      </c>
      <c r="I22" s="24">
        <f>'[1]выручка 2023'!H358/1000</f>
        <v>2.5249999999999999</v>
      </c>
    </row>
    <row r="23" spans="1:9" s="8" customFormat="1" ht="30" x14ac:dyDescent="0.25">
      <c r="A23" s="61"/>
      <c r="B23" s="59"/>
      <c r="C23" s="57"/>
      <c r="D23" s="9" t="s">
        <v>45</v>
      </c>
      <c r="E23" s="10">
        <f>'[1]выручка 2023'!G340/1000</f>
        <v>0.16900000000000001</v>
      </c>
      <c r="F23" s="11" t="s">
        <v>12</v>
      </c>
      <c r="G23" s="13" t="s">
        <v>46</v>
      </c>
      <c r="H23" s="11" t="s">
        <v>12</v>
      </c>
      <c r="I23" s="23"/>
    </row>
    <row r="24" spans="1:9" s="8" customFormat="1" ht="45" x14ac:dyDescent="0.25">
      <c r="A24" s="61"/>
      <c r="B24" s="59"/>
      <c r="C24" s="57"/>
      <c r="D24" s="9" t="s">
        <v>47</v>
      </c>
      <c r="E24" s="10">
        <f>'[1]выручка 2023'!G342/1000</f>
        <v>4.6466670000000008</v>
      </c>
      <c r="F24" s="11" t="s">
        <v>12</v>
      </c>
      <c r="G24" s="13" t="s">
        <v>48</v>
      </c>
      <c r="H24" s="11" t="s">
        <v>12</v>
      </c>
      <c r="I24" s="23"/>
    </row>
    <row r="25" spans="1:9" s="8" customFormat="1" x14ac:dyDescent="0.25">
      <c r="A25" s="61"/>
      <c r="B25" s="59"/>
      <c r="C25" s="57"/>
      <c r="D25" s="9" t="s">
        <v>49</v>
      </c>
      <c r="E25" s="10">
        <f>'[1]выручка 2023'!G354/1000</f>
        <v>11.406111999999998</v>
      </c>
      <c r="F25" s="11" t="s">
        <v>12</v>
      </c>
      <c r="G25" s="13" t="s">
        <v>50</v>
      </c>
      <c r="H25" s="11" t="s">
        <v>12</v>
      </c>
      <c r="I25" s="24">
        <f>'[1]выручка 2023'!H354/1000</f>
        <v>0</v>
      </c>
    </row>
    <row r="26" spans="1:9" s="8" customFormat="1" x14ac:dyDescent="0.25">
      <c r="A26" s="61"/>
      <c r="B26" s="59"/>
      <c r="C26" s="57"/>
      <c r="D26" s="9" t="s">
        <v>51</v>
      </c>
      <c r="E26" s="10">
        <f>('[1]выручка 2023'!G14+'[1]выручка 2023'!G82+'[1]выручка 2023'!G322+'[1]выручка 2023'!G350+'[1]выручка 2023'!G362+29166.67)/1000</f>
        <v>560.225863</v>
      </c>
      <c r="F26" s="11" t="s">
        <v>12</v>
      </c>
      <c r="G26" s="3" t="s">
        <v>12</v>
      </c>
      <c r="H26" s="11" t="s">
        <v>12</v>
      </c>
      <c r="I26" s="24">
        <f>'[1]выручка 2023'!H14/1000</f>
        <v>0</v>
      </c>
    </row>
    <row r="27" spans="1:9" s="8" customFormat="1" ht="15.75" thickBot="1" x14ac:dyDescent="0.3">
      <c r="A27" s="62"/>
      <c r="B27" s="60"/>
      <c r="C27" s="58"/>
      <c r="D27" s="45" t="s">
        <v>58</v>
      </c>
      <c r="E27" s="48">
        <f>SUM(E8:E26)</f>
        <v>80831.427631999948</v>
      </c>
      <c r="F27" s="25"/>
      <c r="G27" s="25"/>
      <c r="H27" s="25"/>
      <c r="I27" s="48">
        <f t="shared" ref="I27" si="0">SUM(I8:I26)</f>
        <v>283547.20309000002</v>
      </c>
    </row>
    <row r="28" spans="1:9" s="8" customFormat="1" ht="41.25" customHeight="1" thickBot="1" x14ac:dyDescent="0.3">
      <c r="A28" s="26">
        <v>4</v>
      </c>
      <c r="B28" s="15" t="s">
        <v>54</v>
      </c>
      <c r="C28" s="16">
        <v>1</v>
      </c>
      <c r="D28" s="17" t="s">
        <v>59</v>
      </c>
      <c r="E28" s="18">
        <v>4867</v>
      </c>
      <c r="F28" s="19"/>
      <c r="G28" s="17" t="s">
        <v>60</v>
      </c>
      <c r="H28" s="19"/>
      <c r="I28" s="20">
        <v>9947.9</v>
      </c>
    </row>
    <row r="29" spans="1:9" x14ac:dyDescent="0.25">
      <c r="A29" s="4"/>
      <c r="B29" s="4"/>
      <c r="C29" s="4"/>
      <c r="D29" s="4"/>
      <c r="E29" s="4"/>
      <c r="F29" s="4"/>
      <c r="G29" s="4"/>
      <c r="H29" s="4"/>
      <c r="I29" s="4"/>
    </row>
    <row r="30" spans="1:9" x14ac:dyDescent="0.25">
      <c r="A30" s="7" t="s">
        <v>8</v>
      </c>
      <c r="B30" s="6" t="s">
        <v>9</v>
      </c>
    </row>
  </sheetData>
  <mergeCells count="5">
    <mergeCell ref="G1:I1"/>
    <mergeCell ref="A2:I2"/>
    <mergeCell ref="C8:C27"/>
    <mergeCell ref="B8:B27"/>
    <mergeCell ref="A8:A27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Мишин Сергей Евгеньевич</dc:creator>
  <cp:lastModifiedBy>Семяшкин Виктор Геннадьевич</cp:lastModifiedBy>
  <cp:lastPrinted>2024-01-31T14:01:33Z</cp:lastPrinted>
  <dcterms:created xsi:type="dcterms:W3CDTF">2016-12-21T08:52:57Z</dcterms:created>
  <dcterms:modified xsi:type="dcterms:W3CDTF">2024-02-12T11:11:43Z</dcterms:modified>
</cp:coreProperties>
</file>