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6. МП Строительство жилья\2021\7. декабрь 2021\"/>
    </mc:Choice>
  </mc:AlternateContent>
  <bookViews>
    <workbookView xWindow="0" yWindow="1020" windowWidth="28800" windowHeight="113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1'!$A$1:$O$15</definedName>
    <definedName name="_xlnm.Print_Area" localSheetId="1">'Приложение 2-ТЭО'!$A$1:$BL$111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" l="1"/>
  <c r="F28" i="1"/>
  <c r="G28" i="1"/>
  <c r="I28" i="1"/>
  <c r="H28" i="1"/>
  <c r="F5" i="2"/>
  <c r="G5" i="2"/>
  <c r="J99" i="1"/>
  <c r="K99" i="1"/>
  <c r="L99" i="1"/>
  <c r="M99" i="1"/>
  <c r="N99" i="1"/>
  <c r="O99" i="1"/>
  <c r="P99" i="1"/>
  <c r="Q99" i="1"/>
  <c r="R99" i="1"/>
  <c r="S99" i="1"/>
  <c r="T99" i="1"/>
  <c r="U99" i="1"/>
  <c r="V99" i="1"/>
  <c r="W99" i="1"/>
  <c r="X99" i="1"/>
  <c r="Y99" i="1"/>
  <c r="Z99" i="1"/>
  <c r="AA99" i="1"/>
  <c r="AB99" i="1"/>
  <c r="AC99" i="1"/>
  <c r="AD99" i="1"/>
  <c r="AE99" i="1"/>
  <c r="AF99" i="1"/>
  <c r="AG99" i="1"/>
  <c r="AH99" i="1"/>
  <c r="AI99" i="1"/>
  <c r="AJ99" i="1"/>
  <c r="AK99" i="1"/>
  <c r="AL99" i="1"/>
  <c r="AM99" i="1"/>
  <c r="AN99" i="1"/>
  <c r="AO99" i="1"/>
  <c r="AP99" i="1"/>
  <c r="AQ99" i="1"/>
  <c r="AR99" i="1"/>
  <c r="AS99" i="1"/>
  <c r="AT99" i="1"/>
  <c r="AU99" i="1"/>
  <c r="AV99" i="1"/>
  <c r="AW99" i="1"/>
  <c r="AX99" i="1"/>
  <c r="AY99" i="1"/>
  <c r="AZ99" i="1"/>
  <c r="BA99" i="1"/>
  <c r="BB99" i="1"/>
  <c r="BC99" i="1"/>
  <c r="BD99" i="1"/>
  <c r="BE99" i="1"/>
  <c r="BF99" i="1"/>
  <c r="BG99" i="1"/>
  <c r="BH99" i="1"/>
  <c r="BI99" i="1"/>
  <c r="BJ99" i="1"/>
  <c r="BK99" i="1"/>
  <c r="BL99" i="1"/>
  <c r="F99" i="1"/>
  <c r="G99" i="1"/>
  <c r="H99" i="1"/>
  <c r="I99" i="1"/>
  <c r="E99" i="1"/>
  <c r="W30" i="1"/>
  <c r="R17" i="1"/>
  <c r="BH27" i="1"/>
  <c r="BC27" i="1"/>
  <c r="AX27" i="1"/>
  <c r="AS27" i="1"/>
  <c r="AN27" i="1"/>
  <c r="AI27" i="1"/>
  <c r="AD27" i="1"/>
  <c r="Y27" i="1"/>
  <c r="T27" i="1"/>
  <c r="O27" i="1"/>
  <c r="E27" i="1" s="1"/>
  <c r="J27" i="1"/>
  <c r="I27" i="1"/>
  <c r="H27" i="1"/>
  <c r="G27" i="1"/>
  <c r="F27" i="1"/>
  <c r="BH84" i="1"/>
  <c r="BC84" i="1"/>
  <c r="AX84" i="1"/>
  <c r="AS84" i="1"/>
  <c r="AN84" i="1"/>
  <c r="AI84" i="1"/>
  <c r="AD84" i="1"/>
  <c r="Y84" i="1"/>
  <c r="T84" i="1"/>
  <c r="E84" i="1" s="1"/>
  <c r="O84" i="1"/>
  <c r="J84" i="1"/>
  <c r="I84" i="1"/>
  <c r="H84" i="1"/>
  <c r="G84" i="1"/>
  <c r="F84" i="1"/>
  <c r="BH106" i="1"/>
  <c r="BC106" i="1"/>
  <c r="AX106" i="1"/>
  <c r="AS106" i="1"/>
  <c r="AN106" i="1"/>
  <c r="AI106" i="1"/>
  <c r="AD106" i="1"/>
  <c r="Y106" i="1"/>
  <c r="T106" i="1"/>
  <c r="E106" i="1" s="1"/>
  <c r="O106" i="1"/>
  <c r="J106" i="1"/>
  <c r="I106" i="1"/>
  <c r="H106" i="1"/>
  <c r="G106" i="1"/>
  <c r="F106" i="1"/>
  <c r="BH83" i="1"/>
  <c r="BC83" i="1"/>
  <c r="AX83" i="1"/>
  <c r="AS83" i="1"/>
  <c r="AN83" i="1"/>
  <c r="AI83" i="1"/>
  <c r="AD83" i="1"/>
  <c r="Y83" i="1"/>
  <c r="T83" i="1"/>
  <c r="O83" i="1"/>
  <c r="J83" i="1"/>
  <c r="I83" i="1"/>
  <c r="H83" i="1"/>
  <c r="G83" i="1"/>
  <c r="F83" i="1"/>
  <c r="E83" i="1" l="1"/>
  <c r="BH82" i="1"/>
  <c r="BC82" i="1"/>
  <c r="AX82" i="1"/>
  <c r="AS82" i="1"/>
  <c r="AN82" i="1"/>
  <c r="AI82" i="1"/>
  <c r="AD82" i="1"/>
  <c r="Y82" i="1"/>
  <c r="T82" i="1"/>
  <c r="O82" i="1"/>
  <c r="J82" i="1"/>
  <c r="I82" i="1"/>
  <c r="H82" i="1"/>
  <c r="G82" i="1"/>
  <c r="F82" i="1"/>
  <c r="E82" i="1"/>
  <c r="BH81" i="1"/>
  <c r="BC81" i="1"/>
  <c r="AX81" i="1"/>
  <c r="AS81" i="1"/>
  <c r="AN81" i="1"/>
  <c r="AI81" i="1"/>
  <c r="AD81" i="1"/>
  <c r="Y81" i="1"/>
  <c r="T81" i="1"/>
  <c r="E81" i="1" s="1"/>
  <c r="O81" i="1"/>
  <c r="J81" i="1"/>
  <c r="I81" i="1"/>
  <c r="H81" i="1"/>
  <c r="G81" i="1"/>
  <c r="F81" i="1"/>
  <c r="BH80" i="1"/>
  <c r="BC80" i="1"/>
  <c r="AX80" i="1"/>
  <c r="AS80" i="1"/>
  <c r="AN80" i="1"/>
  <c r="AI80" i="1"/>
  <c r="AD80" i="1"/>
  <c r="Y80" i="1"/>
  <c r="T80" i="1"/>
  <c r="O80" i="1"/>
  <c r="J80" i="1"/>
  <c r="I80" i="1"/>
  <c r="H80" i="1"/>
  <c r="G80" i="1"/>
  <c r="F80" i="1"/>
  <c r="BH79" i="1"/>
  <c r="BC79" i="1"/>
  <c r="AX79" i="1"/>
  <c r="AS79" i="1"/>
  <c r="AN79" i="1"/>
  <c r="AI79" i="1"/>
  <c r="AD79" i="1"/>
  <c r="Y79" i="1"/>
  <c r="T79" i="1"/>
  <c r="O79" i="1"/>
  <c r="J79" i="1"/>
  <c r="I79" i="1"/>
  <c r="H79" i="1"/>
  <c r="G79" i="1"/>
  <c r="F79" i="1"/>
  <c r="BH78" i="1"/>
  <c r="BC78" i="1"/>
  <c r="AX78" i="1"/>
  <c r="AS78" i="1"/>
  <c r="AN78" i="1"/>
  <c r="AI78" i="1"/>
  <c r="AD78" i="1"/>
  <c r="Y78" i="1"/>
  <c r="T78" i="1"/>
  <c r="E78" i="1" s="1"/>
  <c r="O78" i="1"/>
  <c r="J78" i="1"/>
  <c r="I78" i="1"/>
  <c r="H78" i="1"/>
  <c r="G78" i="1"/>
  <c r="F78" i="1"/>
  <c r="BH26" i="1"/>
  <c r="BC26" i="1"/>
  <c r="AX26" i="1"/>
  <c r="AS26" i="1"/>
  <c r="AN26" i="1"/>
  <c r="AI26" i="1"/>
  <c r="AD26" i="1"/>
  <c r="Y26" i="1"/>
  <c r="T26" i="1"/>
  <c r="O26" i="1"/>
  <c r="E26" i="1" s="1"/>
  <c r="J26" i="1"/>
  <c r="I26" i="1"/>
  <c r="H26" i="1"/>
  <c r="G26" i="1"/>
  <c r="F26" i="1"/>
  <c r="BH25" i="1"/>
  <c r="BC25" i="1"/>
  <c r="AX25" i="1"/>
  <c r="AS25" i="1"/>
  <c r="AN25" i="1"/>
  <c r="AI25" i="1"/>
  <c r="AD25" i="1"/>
  <c r="Y25" i="1"/>
  <c r="T25" i="1"/>
  <c r="O25" i="1"/>
  <c r="E25" i="1" s="1"/>
  <c r="J25" i="1"/>
  <c r="I25" i="1"/>
  <c r="H25" i="1"/>
  <c r="G25" i="1"/>
  <c r="F25" i="1"/>
  <c r="E80" i="1" l="1"/>
  <c r="E79" i="1"/>
  <c r="R67" i="1"/>
  <c r="R66" i="1"/>
  <c r="R45" i="1" l="1"/>
  <c r="R95" i="1" l="1"/>
  <c r="R52" i="1"/>
  <c r="R51" i="1"/>
  <c r="R64" i="1"/>
  <c r="R47" i="1"/>
  <c r="R48" i="1"/>
  <c r="R43" i="1"/>
  <c r="BH24" i="1" l="1"/>
  <c r="BC24" i="1"/>
  <c r="AX24" i="1"/>
  <c r="AS24" i="1"/>
  <c r="AN24" i="1"/>
  <c r="AI24" i="1"/>
  <c r="AD24" i="1"/>
  <c r="Y24" i="1"/>
  <c r="T24" i="1"/>
  <c r="E24" i="1" s="1"/>
  <c r="O24" i="1"/>
  <c r="J24" i="1"/>
  <c r="I24" i="1"/>
  <c r="H24" i="1"/>
  <c r="G24" i="1"/>
  <c r="F24" i="1"/>
  <c r="R44" i="1"/>
  <c r="R11" i="1" l="1"/>
  <c r="R16" i="1"/>
  <c r="W14" i="1"/>
  <c r="O17" i="1"/>
  <c r="F17" i="1"/>
  <c r="G17" i="1"/>
  <c r="I17" i="1"/>
  <c r="J17" i="1"/>
  <c r="T17" i="1"/>
  <c r="Y17" i="1"/>
  <c r="AD17" i="1"/>
  <c r="AI17" i="1"/>
  <c r="AN17" i="1"/>
  <c r="AS17" i="1"/>
  <c r="AX17" i="1"/>
  <c r="BC17" i="1"/>
  <c r="BH17" i="1"/>
  <c r="BH105" i="1"/>
  <c r="BC105" i="1"/>
  <c r="AX105" i="1"/>
  <c r="AS105" i="1"/>
  <c r="AN105" i="1"/>
  <c r="AI105" i="1"/>
  <c r="AD105" i="1"/>
  <c r="Y105" i="1"/>
  <c r="T105" i="1"/>
  <c r="O105" i="1"/>
  <c r="J105" i="1"/>
  <c r="I105" i="1"/>
  <c r="H105" i="1"/>
  <c r="G105" i="1"/>
  <c r="F105" i="1"/>
  <c r="BH77" i="1"/>
  <c r="BC77" i="1"/>
  <c r="AX77" i="1"/>
  <c r="AS77" i="1"/>
  <c r="AN77" i="1"/>
  <c r="AI77" i="1"/>
  <c r="AD77" i="1"/>
  <c r="Y77" i="1"/>
  <c r="T77" i="1"/>
  <c r="O77" i="1"/>
  <c r="J77" i="1"/>
  <c r="I77" i="1"/>
  <c r="H77" i="1"/>
  <c r="G77" i="1"/>
  <c r="F77" i="1"/>
  <c r="BH76" i="1"/>
  <c r="BC76" i="1"/>
  <c r="AX76" i="1"/>
  <c r="AS76" i="1"/>
  <c r="AN76" i="1"/>
  <c r="AI76" i="1"/>
  <c r="AD76" i="1"/>
  <c r="Y76" i="1"/>
  <c r="T76" i="1"/>
  <c r="O76" i="1"/>
  <c r="J76" i="1"/>
  <c r="I76" i="1"/>
  <c r="H76" i="1"/>
  <c r="G76" i="1"/>
  <c r="F76" i="1"/>
  <c r="T85" i="1"/>
  <c r="BH75" i="1"/>
  <c r="BC75" i="1"/>
  <c r="AX75" i="1"/>
  <c r="AS75" i="1"/>
  <c r="AN75" i="1"/>
  <c r="AI75" i="1"/>
  <c r="AD75" i="1"/>
  <c r="Y75" i="1"/>
  <c r="T75" i="1"/>
  <c r="O75" i="1"/>
  <c r="J75" i="1"/>
  <c r="I75" i="1"/>
  <c r="H75" i="1"/>
  <c r="G75" i="1"/>
  <c r="F75" i="1"/>
  <c r="BH74" i="1"/>
  <c r="BC74" i="1"/>
  <c r="AX74" i="1"/>
  <c r="AS74" i="1"/>
  <c r="AN74" i="1"/>
  <c r="AI74" i="1"/>
  <c r="AD74" i="1"/>
  <c r="Y74" i="1"/>
  <c r="T74" i="1"/>
  <c r="O74" i="1"/>
  <c r="J74" i="1"/>
  <c r="I74" i="1"/>
  <c r="H74" i="1"/>
  <c r="G74" i="1"/>
  <c r="F74" i="1"/>
  <c r="E17" i="1" l="1"/>
  <c r="H17" i="1"/>
  <c r="E75" i="1"/>
  <c r="E74" i="1"/>
  <c r="E77" i="1"/>
  <c r="E105" i="1"/>
  <c r="E76" i="1"/>
  <c r="BH73" i="1"/>
  <c r="BC73" i="1"/>
  <c r="AX73" i="1"/>
  <c r="AS73" i="1"/>
  <c r="AN73" i="1"/>
  <c r="AI73" i="1"/>
  <c r="AD73" i="1"/>
  <c r="Y73" i="1"/>
  <c r="T73" i="1"/>
  <c r="O73" i="1"/>
  <c r="J73" i="1"/>
  <c r="I73" i="1"/>
  <c r="H73" i="1"/>
  <c r="G73" i="1"/>
  <c r="F73" i="1"/>
  <c r="BH72" i="1"/>
  <c r="BC72" i="1"/>
  <c r="AX72" i="1"/>
  <c r="AS72" i="1"/>
  <c r="AN72" i="1"/>
  <c r="AI72" i="1"/>
  <c r="AD72" i="1"/>
  <c r="Y72" i="1"/>
  <c r="T72" i="1"/>
  <c r="O72" i="1"/>
  <c r="J72" i="1"/>
  <c r="I72" i="1"/>
  <c r="H72" i="1"/>
  <c r="G72" i="1"/>
  <c r="F72" i="1"/>
  <c r="BH71" i="1"/>
  <c r="BC71" i="1"/>
  <c r="AX71" i="1"/>
  <c r="AS71" i="1"/>
  <c r="AN71" i="1"/>
  <c r="AI71" i="1"/>
  <c r="AD71" i="1"/>
  <c r="Y71" i="1"/>
  <c r="T71" i="1"/>
  <c r="O71" i="1"/>
  <c r="J71" i="1"/>
  <c r="I71" i="1"/>
  <c r="H71" i="1"/>
  <c r="G71" i="1"/>
  <c r="F71" i="1"/>
  <c r="BH70" i="1"/>
  <c r="BC70" i="1"/>
  <c r="AX70" i="1"/>
  <c r="AS70" i="1"/>
  <c r="AN70" i="1"/>
  <c r="AI70" i="1"/>
  <c r="AD70" i="1"/>
  <c r="Y70" i="1"/>
  <c r="T70" i="1"/>
  <c r="O70" i="1"/>
  <c r="J70" i="1"/>
  <c r="I70" i="1"/>
  <c r="H70" i="1"/>
  <c r="G70" i="1"/>
  <c r="F70" i="1"/>
  <c r="BH46" i="1"/>
  <c r="BC46" i="1"/>
  <c r="AX46" i="1"/>
  <c r="AS46" i="1"/>
  <c r="AN46" i="1"/>
  <c r="AI46" i="1"/>
  <c r="AD46" i="1"/>
  <c r="Y46" i="1"/>
  <c r="BH69" i="1"/>
  <c r="BC69" i="1"/>
  <c r="AX69" i="1"/>
  <c r="AS69" i="1"/>
  <c r="AN69" i="1"/>
  <c r="AI69" i="1"/>
  <c r="AD69" i="1"/>
  <c r="Y69" i="1"/>
  <c r="T69" i="1"/>
  <c r="BH68" i="1"/>
  <c r="BC68" i="1"/>
  <c r="AX68" i="1"/>
  <c r="AS68" i="1"/>
  <c r="AN68" i="1"/>
  <c r="AI68" i="1"/>
  <c r="AD68" i="1"/>
  <c r="Y68" i="1"/>
  <c r="T68" i="1"/>
  <c r="BH67" i="1"/>
  <c r="BC67" i="1"/>
  <c r="AX67" i="1"/>
  <c r="AS67" i="1"/>
  <c r="AN67" i="1"/>
  <c r="AI67" i="1"/>
  <c r="AD67" i="1"/>
  <c r="Y67" i="1"/>
  <c r="T67" i="1"/>
  <c r="BH66" i="1"/>
  <c r="BC66" i="1"/>
  <c r="AX66" i="1"/>
  <c r="AS66" i="1"/>
  <c r="AN66" i="1"/>
  <c r="AI66" i="1"/>
  <c r="AD66" i="1"/>
  <c r="Y66" i="1"/>
  <c r="T66" i="1"/>
  <c r="BH65" i="1"/>
  <c r="BC65" i="1"/>
  <c r="AX65" i="1"/>
  <c r="AS65" i="1"/>
  <c r="AN65" i="1"/>
  <c r="AI65" i="1"/>
  <c r="AD65" i="1"/>
  <c r="Y65" i="1"/>
  <c r="T65" i="1"/>
  <c r="BH64" i="1"/>
  <c r="BC64" i="1"/>
  <c r="AX64" i="1"/>
  <c r="AS64" i="1"/>
  <c r="AN64" i="1"/>
  <c r="AI64" i="1"/>
  <c r="AD64" i="1"/>
  <c r="Y64" i="1"/>
  <c r="T64" i="1"/>
  <c r="BH63" i="1"/>
  <c r="BC63" i="1"/>
  <c r="AX63" i="1"/>
  <c r="AS63" i="1"/>
  <c r="AN63" i="1"/>
  <c r="AI63" i="1"/>
  <c r="AD63" i="1"/>
  <c r="Y63" i="1"/>
  <c r="T63" i="1"/>
  <c r="BH62" i="1"/>
  <c r="BC62" i="1"/>
  <c r="AX62" i="1"/>
  <c r="AS62" i="1"/>
  <c r="AN62" i="1"/>
  <c r="AI62" i="1"/>
  <c r="AD62" i="1"/>
  <c r="Y62" i="1"/>
  <c r="T62" i="1"/>
  <c r="BH61" i="1"/>
  <c r="BC61" i="1"/>
  <c r="AX61" i="1"/>
  <c r="AS61" i="1"/>
  <c r="AN61" i="1"/>
  <c r="AI61" i="1"/>
  <c r="AD61" i="1"/>
  <c r="Y61" i="1"/>
  <c r="T61" i="1"/>
  <c r="BH60" i="1"/>
  <c r="BC60" i="1"/>
  <c r="AX60" i="1"/>
  <c r="AS60" i="1"/>
  <c r="AN60" i="1"/>
  <c r="AI60" i="1"/>
  <c r="AD60" i="1"/>
  <c r="Y60" i="1"/>
  <c r="T60" i="1"/>
  <c r="BH59" i="1"/>
  <c r="BC59" i="1"/>
  <c r="AX59" i="1"/>
  <c r="AS59" i="1"/>
  <c r="AN59" i="1"/>
  <c r="AI59" i="1"/>
  <c r="AD59" i="1"/>
  <c r="Y59" i="1"/>
  <c r="T59" i="1"/>
  <c r="BH58" i="1"/>
  <c r="BC58" i="1"/>
  <c r="AX58" i="1"/>
  <c r="AS58" i="1"/>
  <c r="AN58" i="1"/>
  <c r="AI58" i="1"/>
  <c r="AD58" i="1"/>
  <c r="Y58" i="1"/>
  <c r="T58" i="1"/>
  <c r="BH57" i="1"/>
  <c r="BC57" i="1"/>
  <c r="AX57" i="1"/>
  <c r="AS57" i="1"/>
  <c r="AN57" i="1"/>
  <c r="AI57" i="1"/>
  <c r="AD57" i="1"/>
  <c r="Y57" i="1"/>
  <c r="T57" i="1"/>
  <c r="BH56" i="1"/>
  <c r="BC56" i="1"/>
  <c r="AX56" i="1"/>
  <c r="AS56" i="1"/>
  <c r="AN56" i="1"/>
  <c r="AI56" i="1"/>
  <c r="AD56" i="1"/>
  <c r="Y56" i="1"/>
  <c r="T56" i="1"/>
  <c r="BH55" i="1"/>
  <c r="BC55" i="1"/>
  <c r="AX55" i="1"/>
  <c r="AS55" i="1"/>
  <c r="AN55" i="1"/>
  <c r="AI55" i="1"/>
  <c r="AD55" i="1"/>
  <c r="Y55" i="1"/>
  <c r="T55" i="1"/>
  <c r="BH54" i="1"/>
  <c r="BC54" i="1"/>
  <c r="AX54" i="1"/>
  <c r="AS54" i="1"/>
  <c r="AN54" i="1"/>
  <c r="AI54" i="1"/>
  <c r="AD54" i="1"/>
  <c r="Y54" i="1"/>
  <c r="T54" i="1"/>
  <c r="BH53" i="1"/>
  <c r="BC53" i="1"/>
  <c r="AX53" i="1"/>
  <c r="AS53" i="1"/>
  <c r="AN53" i="1"/>
  <c r="AI53" i="1"/>
  <c r="AD53" i="1"/>
  <c r="Y53" i="1"/>
  <c r="T53" i="1"/>
  <c r="BH52" i="1"/>
  <c r="BC52" i="1"/>
  <c r="AX52" i="1"/>
  <c r="AS52" i="1"/>
  <c r="AN52" i="1"/>
  <c r="AI52" i="1"/>
  <c r="AD52" i="1"/>
  <c r="Y52" i="1"/>
  <c r="T52" i="1"/>
  <c r="BH51" i="1"/>
  <c r="BC51" i="1"/>
  <c r="AX51" i="1"/>
  <c r="AS51" i="1"/>
  <c r="AN51" i="1"/>
  <c r="AI51" i="1"/>
  <c r="AD51" i="1"/>
  <c r="Y51" i="1"/>
  <c r="T51" i="1"/>
  <c r="BH50" i="1"/>
  <c r="BC50" i="1"/>
  <c r="AX50" i="1"/>
  <c r="AS50" i="1"/>
  <c r="AN50" i="1"/>
  <c r="AI50" i="1"/>
  <c r="AD50" i="1"/>
  <c r="Y50" i="1"/>
  <c r="T50" i="1"/>
  <c r="BH49" i="1"/>
  <c r="BC49" i="1"/>
  <c r="AX49" i="1"/>
  <c r="AS49" i="1"/>
  <c r="AN49" i="1"/>
  <c r="AI49" i="1"/>
  <c r="AD49" i="1"/>
  <c r="Y49" i="1"/>
  <c r="T49" i="1"/>
  <c r="BH48" i="1"/>
  <c r="BC48" i="1"/>
  <c r="AX48" i="1"/>
  <c r="AS48" i="1"/>
  <c r="AN48" i="1"/>
  <c r="AI48" i="1"/>
  <c r="AD48" i="1"/>
  <c r="Y48" i="1"/>
  <c r="T48" i="1"/>
  <c r="BH47" i="1"/>
  <c r="BC47" i="1"/>
  <c r="AX47" i="1"/>
  <c r="AS47" i="1"/>
  <c r="AN47" i="1"/>
  <c r="AI47" i="1"/>
  <c r="AD47" i="1"/>
  <c r="Y47" i="1"/>
  <c r="T47" i="1"/>
  <c r="O69" i="1"/>
  <c r="J69" i="1"/>
  <c r="I69" i="1"/>
  <c r="H69" i="1"/>
  <c r="G69" i="1"/>
  <c r="F69" i="1"/>
  <c r="O68" i="1"/>
  <c r="J68" i="1"/>
  <c r="I68" i="1"/>
  <c r="H68" i="1"/>
  <c r="G68" i="1"/>
  <c r="F68" i="1"/>
  <c r="R54" i="1"/>
  <c r="T46" i="1"/>
  <c r="R46" i="1"/>
  <c r="E73" i="1" l="1"/>
  <c r="E72" i="1"/>
  <c r="E71" i="1"/>
  <c r="E70" i="1"/>
  <c r="E68" i="1"/>
  <c r="E69" i="1"/>
  <c r="BH104" i="1"/>
  <c r="BC104" i="1"/>
  <c r="AX104" i="1"/>
  <c r="AS104" i="1"/>
  <c r="AN104" i="1"/>
  <c r="AI104" i="1"/>
  <c r="AD104" i="1"/>
  <c r="Y104" i="1"/>
  <c r="T104" i="1"/>
  <c r="O104" i="1"/>
  <c r="J104" i="1"/>
  <c r="I104" i="1"/>
  <c r="H104" i="1"/>
  <c r="G104" i="1"/>
  <c r="F104" i="1"/>
  <c r="BH103" i="1"/>
  <c r="BC103" i="1"/>
  <c r="AX103" i="1"/>
  <c r="AS103" i="1"/>
  <c r="AN103" i="1"/>
  <c r="AI103" i="1"/>
  <c r="AD103" i="1"/>
  <c r="Y103" i="1"/>
  <c r="T103" i="1"/>
  <c r="O103" i="1"/>
  <c r="J103" i="1"/>
  <c r="I103" i="1"/>
  <c r="H103" i="1"/>
  <c r="G103" i="1"/>
  <c r="F103" i="1"/>
  <c r="E103" i="1" l="1"/>
  <c r="E104" i="1"/>
  <c r="K86" i="1"/>
  <c r="L86" i="1"/>
  <c r="N86" i="1"/>
  <c r="P86" i="1"/>
  <c r="Q86" i="1"/>
  <c r="R86" i="1"/>
  <c r="S86" i="1"/>
  <c r="U86" i="1"/>
  <c r="V86" i="1"/>
  <c r="W86" i="1"/>
  <c r="X86" i="1"/>
  <c r="Z86" i="1"/>
  <c r="AA86" i="1"/>
  <c r="AB86" i="1"/>
  <c r="AC86" i="1"/>
  <c r="AE86" i="1"/>
  <c r="AF86" i="1"/>
  <c r="AG86" i="1"/>
  <c r="AH86" i="1"/>
  <c r="AJ86" i="1"/>
  <c r="AK86" i="1"/>
  <c r="AL86" i="1"/>
  <c r="AM86" i="1"/>
  <c r="AO86" i="1"/>
  <c r="AP86" i="1"/>
  <c r="AQ86" i="1"/>
  <c r="AR86" i="1"/>
  <c r="AT86" i="1"/>
  <c r="AU86" i="1"/>
  <c r="AV86" i="1"/>
  <c r="AW86" i="1"/>
  <c r="AY86" i="1"/>
  <c r="AZ86" i="1"/>
  <c r="BA86" i="1"/>
  <c r="BB86" i="1"/>
  <c r="BD86" i="1"/>
  <c r="BE86" i="1"/>
  <c r="BF86" i="1"/>
  <c r="BG86" i="1"/>
  <c r="BI86" i="1"/>
  <c r="BJ86" i="1"/>
  <c r="BK86" i="1"/>
  <c r="BL86" i="1"/>
  <c r="BH95" i="1"/>
  <c r="BC95" i="1"/>
  <c r="AX95" i="1"/>
  <c r="AS95" i="1"/>
  <c r="AN95" i="1"/>
  <c r="AI95" i="1"/>
  <c r="AD95" i="1"/>
  <c r="Y95" i="1"/>
  <c r="T95" i="1"/>
  <c r="O95" i="1"/>
  <c r="J95" i="1"/>
  <c r="I95" i="1"/>
  <c r="H95" i="1"/>
  <c r="G95" i="1"/>
  <c r="F95" i="1"/>
  <c r="O67" i="1"/>
  <c r="J67" i="1"/>
  <c r="I67" i="1"/>
  <c r="H67" i="1"/>
  <c r="G67" i="1"/>
  <c r="F67" i="1"/>
  <c r="O66" i="1"/>
  <c r="J66" i="1"/>
  <c r="I66" i="1"/>
  <c r="H66" i="1"/>
  <c r="G66" i="1"/>
  <c r="F66" i="1"/>
  <c r="E67" i="1" l="1"/>
  <c r="E95" i="1"/>
  <c r="E66" i="1"/>
  <c r="BH23" i="1" l="1"/>
  <c r="BC23" i="1"/>
  <c r="AX23" i="1"/>
  <c r="AS23" i="1"/>
  <c r="AN23" i="1"/>
  <c r="AI23" i="1"/>
  <c r="AD23" i="1"/>
  <c r="Y23" i="1"/>
  <c r="T23" i="1"/>
  <c r="O23" i="1"/>
  <c r="J23" i="1"/>
  <c r="I23" i="1"/>
  <c r="H23" i="1"/>
  <c r="G23" i="1"/>
  <c r="F23" i="1"/>
  <c r="E23" i="1" l="1"/>
  <c r="K11" i="1" l="1"/>
  <c r="L11" i="1"/>
  <c r="N11" i="1"/>
  <c r="P11" i="1"/>
  <c r="Q11" i="1"/>
  <c r="S11" i="1"/>
  <c r="U11" i="1"/>
  <c r="V11" i="1"/>
  <c r="W11" i="1"/>
  <c r="X11" i="1"/>
  <c r="Z11" i="1"/>
  <c r="AA11" i="1"/>
  <c r="AB11" i="1"/>
  <c r="AC11" i="1"/>
  <c r="AE11" i="1"/>
  <c r="AF11" i="1"/>
  <c r="AG11" i="1"/>
  <c r="AH11" i="1"/>
  <c r="AJ11" i="1"/>
  <c r="AK11" i="1"/>
  <c r="AL11" i="1"/>
  <c r="AM11" i="1"/>
  <c r="AO11" i="1"/>
  <c r="AP11" i="1"/>
  <c r="AQ11" i="1"/>
  <c r="AR11" i="1"/>
  <c r="AT11" i="1"/>
  <c r="AU11" i="1"/>
  <c r="AV11" i="1"/>
  <c r="AW11" i="1"/>
  <c r="AY11" i="1"/>
  <c r="AZ11" i="1"/>
  <c r="BA11" i="1"/>
  <c r="BB11" i="1"/>
  <c r="BD11" i="1"/>
  <c r="BE11" i="1"/>
  <c r="BF11" i="1"/>
  <c r="BG11" i="1"/>
  <c r="BI11" i="1"/>
  <c r="BJ11" i="1"/>
  <c r="BK11" i="1"/>
  <c r="BL11" i="1"/>
  <c r="BH28" i="1"/>
  <c r="BC28" i="1"/>
  <c r="AX28" i="1"/>
  <c r="AS28" i="1"/>
  <c r="AN28" i="1"/>
  <c r="AI28" i="1"/>
  <c r="AD28" i="1"/>
  <c r="Y28" i="1"/>
  <c r="T28" i="1"/>
  <c r="O28" i="1"/>
  <c r="J28" i="1"/>
  <c r="BH102" i="1" l="1"/>
  <c r="BC102" i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R85" i="1"/>
  <c r="F65" i="1"/>
  <c r="G65" i="1"/>
  <c r="H65" i="1"/>
  <c r="I65" i="1"/>
  <c r="J65" i="1"/>
  <c r="O65" i="1"/>
  <c r="E65" i="1" l="1"/>
  <c r="E102" i="1"/>
  <c r="BH101" i="1" l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BH22" i="1"/>
  <c r="BC22" i="1"/>
  <c r="AX22" i="1"/>
  <c r="AS22" i="1"/>
  <c r="AN22" i="1"/>
  <c r="AI22" i="1"/>
  <c r="AD22" i="1"/>
  <c r="Y22" i="1"/>
  <c r="T22" i="1"/>
  <c r="O22" i="1"/>
  <c r="J22" i="1"/>
  <c r="I22" i="1"/>
  <c r="H22" i="1"/>
  <c r="G22" i="1"/>
  <c r="F22" i="1"/>
  <c r="BH21" i="1"/>
  <c r="BC21" i="1"/>
  <c r="AX21" i="1"/>
  <c r="AS21" i="1"/>
  <c r="AN21" i="1"/>
  <c r="AI21" i="1"/>
  <c r="AD21" i="1"/>
  <c r="Y21" i="1"/>
  <c r="T21" i="1"/>
  <c r="O21" i="1"/>
  <c r="J21" i="1"/>
  <c r="I21" i="1"/>
  <c r="H21" i="1"/>
  <c r="G21" i="1"/>
  <c r="F21" i="1"/>
  <c r="E21" i="1" l="1"/>
  <c r="E22" i="1"/>
  <c r="E101" i="1"/>
  <c r="BH20" i="1"/>
  <c r="BC20" i="1"/>
  <c r="AX20" i="1"/>
  <c r="AS20" i="1"/>
  <c r="AN20" i="1"/>
  <c r="AI20" i="1"/>
  <c r="AD20" i="1"/>
  <c r="Y20" i="1"/>
  <c r="T20" i="1"/>
  <c r="O20" i="1"/>
  <c r="J20" i="1"/>
  <c r="I20" i="1"/>
  <c r="G20" i="1"/>
  <c r="F20" i="1"/>
  <c r="R55" i="1"/>
  <c r="R56" i="1"/>
  <c r="O64" i="1"/>
  <c r="J64" i="1"/>
  <c r="I64" i="1"/>
  <c r="H64" i="1"/>
  <c r="G64" i="1"/>
  <c r="F64" i="1"/>
  <c r="O63" i="1"/>
  <c r="J63" i="1"/>
  <c r="I63" i="1"/>
  <c r="H63" i="1"/>
  <c r="G63" i="1"/>
  <c r="F63" i="1"/>
  <c r="R30" i="1" l="1"/>
  <c r="E20" i="1"/>
  <c r="H20" i="1"/>
  <c r="E64" i="1"/>
  <c r="E63" i="1"/>
  <c r="F85" i="1" l="1"/>
  <c r="G85" i="1"/>
  <c r="H85" i="1"/>
  <c r="BH85" i="1"/>
  <c r="BC85" i="1"/>
  <c r="AX85" i="1"/>
  <c r="AS85" i="1"/>
  <c r="AN85" i="1"/>
  <c r="AI85" i="1"/>
  <c r="AD85" i="1"/>
  <c r="I44" i="1" l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85" i="1"/>
  <c r="F61" i="1"/>
  <c r="G61" i="1"/>
  <c r="H61" i="1"/>
  <c r="F62" i="1"/>
  <c r="G62" i="1"/>
  <c r="H62" i="1"/>
  <c r="F52" i="1"/>
  <c r="G52" i="1"/>
  <c r="H52" i="1"/>
  <c r="F53" i="1"/>
  <c r="G53" i="1"/>
  <c r="H53" i="1"/>
  <c r="F54" i="1"/>
  <c r="G54" i="1"/>
  <c r="H54" i="1"/>
  <c r="F55" i="1"/>
  <c r="G55" i="1"/>
  <c r="H55" i="1"/>
  <c r="F56" i="1"/>
  <c r="G56" i="1"/>
  <c r="H56" i="1"/>
  <c r="F57" i="1"/>
  <c r="G57" i="1"/>
  <c r="H57" i="1"/>
  <c r="F58" i="1"/>
  <c r="G58" i="1"/>
  <c r="H58" i="1"/>
  <c r="F59" i="1"/>
  <c r="G59" i="1"/>
  <c r="H59" i="1"/>
  <c r="F60" i="1"/>
  <c r="G60" i="1"/>
  <c r="H60" i="1"/>
  <c r="F46" i="1"/>
  <c r="G46" i="1"/>
  <c r="H46" i="1"/>
  <c r="F47" i="1"/>
  <c r="G47" i="1"/>
  <c r="H47" i="1"/>
  <c r="F48" i="1"/>
  <c r="G48" i="1"/>
  <c r="H48" i="1"/>
  <c r="F49" i="1"/>
  <c r="G49" i="1"/>
  <c r="H49" i="1"/>
  <c r="F50" i="1"/>
  <c r="G50" i="1"/>
  <c r="H50" i="1"/>
  <c r="F51" i="1"/>
  <c r="G51" i="1"/>
  <c r="H51" i="1"/>
  <c r="H45" i="1"/>
  <c r="H43" i="1"/>
  <c r="Y85" i="1"/>
  <c r="J62" i="1" l="1"/>
  <c r="O62" i="1" l="1"/>
  <c r="E62" i="1" s="1"/>
  <c r="O47" i="1" l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46" i="1"/>
  <c r="J46" i="1"/>
  <c r="J47" i="1"/>
  <c r="J48" i="1"/>
  <c r="J49" i="1"/>
  <c r="E49" i="1" s="1"/>
  <c r="J50" i="1"/>
  <c r="J51" i="1"/>
  <c r="J52" i="1"/>
  <c r="J53" i="1"/>
  <c r="J54" i="1"/>
  <c r="J55" i="1"/>
  <c r="J56" i="1"/>
  <c r="J57" i="1"/>
  <c r="E57" i="1" s="1"/>
  <c r="J58" i="1"/>
  <c r="J59" i="1"/>
  <c r="J60" i="1"/>
  <c r="J61" i="1"/>
  <c r="E59" i="1" l="1"/>
  <c r="E51" i="1"/>
  <c r="E60" i="1"/>
  <c r="E52" i="1"/>
  <c r="E58" i="1"/>
  <c r="E50" i="1"/>
  <c r="E47" i="1"/>
  <c r="E46" i="1"/>
  <c r="E56" i="1"/>
  <c r="E48" i="1"/>
  <c r="E55" i="1"/>
  <c r="E54" i="1"/>
  <c r="E61" i="1"/>
  <c r="E53" i="1"/>
  <c r="BH45" i="1"/>
  <c r="BC45" i="1"/>
  <c r="AX45" i="1"/>
  <c r="AS45" i="1"/>
  <c r="AN45" i="1"/>
  <c r="AI45" i="1"/>
  <c r="AD45" i="1"/>
  <c r="Y45" i="1"/>
  <c r="T45" i="1"/>
  <c r="O45" i="1"/>
  <c r="J45" i="1"/>
  <c r="G45" i="1"/>
  <c r="F45" i="1"/>
  <c r="BH44" i="1"/>
  <c r="BC44" i="1"/>
  <c r="AX44" i="1"/>
  <c r="AS44" i="1"/>
  <c r="AN44" i="1"/>
  <c r="AI44" i="1"/>
  <c r="AD44" i="1"/>
  <c r="Y44" i="1"/>
  <c r="T44" i="1"/>
  <c r="O44" i="1"/>
  <c r="J44" i="1"/>
  <c r="H44" i="1"/>
  <c r="G44" i="1"/>
  <c r="F44" i="1"/>
  <c r="BH14" i="1"/>
  <c r="BC14" i="1"/>
  <c r="AX14" i="1"/>
  <c r="AS14" i="1"/>
  <c r="AN14" i="1"/>
  <c r="AI14" i="1"/>
  <c r="AD14" i="1"/>
  <c r="Y14" i="1"/>
  <c r="T14" i="1"/>
  <c r="O14" i="1"/>
  <c r="M14" i="1"/>
  <c r="H14" i="1" s="1"/>
  <c r="I14" i="1"/>
  <c r="G14" i="1"/>
  <c r="F14" i="1"/>
  <c r="J14" i="1" l="1"/>
  <c r="E14" i="1" s="1"/>
  <c r="E45" i="1"/>
  <c r="E44" i="1"/>
  <c r="M16" i="1" l="1"/>
  <c r="M39" i="1"/>
  <c r="M37" i="1"/>
  <c r="M40" i="1"/>
  <c r="R19" i="1"/>
  <c r="M13" i="1"/>
  <c r="K109" i="1" l="1"/>
  <c r="L109" i="1"/>
  <c r="M109" i="1"/>
  <c r="N109" i="1"/>
  <c r="P109" i="1"/>
  <c r="Q109" i="1"/>
  <c r="R109" i="1"/>
  <c r="S109" i="1"/>
  <c r="U109" i="1"/>
  <c r="V109" i="1"/>
  <c r="W109" i="1"/>
  <c r="X109" i="1"/>
  <c r="Z109" i="1"/>
  <c r="AA109" i="1"/>
  <c r="AB109" i="1"/>
  <c r="AC109" i="1"/>
  <c r="AE109" i="1"/>
  <c r="AF109" i="1"/>
  <c r="AG109" i="1"/>
  <c r="AH109" i="1"/>
  <c r="AJ109" i="1"/>
  <c r="AK109" i="1"/>
  <c r="AL109" i="1"/>
  <c r="AM109" i="1"/>
  <c r="AO109" i="1"/>
  <c r="AP109" i="1"/>
  <c r="AQ109" i="1"/>
  <c r="AR109" i="1"/>
  <c r="AT109" i="1"/>
  <c r="AU109" i="1"/>
  <c r="AV109" i="1"/>
  <c r="AW109" i="1"/>
  <c r="AY109" i="1"/>
  <c r="AZ109" i="1"/>
  <c r="BA109" i="1"/>
  <c r="BB109" i="1"/>
  <c r="BD109" i="1"/>
  <c r="BE109" i="1"/>
  <c r="BF109" i="1"/>
  <c r="BG109" i="1"/>
  <c r="BI109" i="1"/>
  <c r="BJ109" i="1"/>
  <c r="BK109" i="1"/>
  <c r="BL109" i="1"/>
  <c r="M38" i="1" l="1"/>
  <c r="BH19" i="1"/>
  <c r="BC19" i="1"/>
  <c r="AX19" i="1"/>
  <c r="AS19" i="1"/>
  <c r="AN19" i="1"/>
  <c r="AI19" i="1"/>
  <c r="AD19" i="1"/>
  <c r="Y19" i="1"/>
  <c r="T19" i="1"/>
  <c r="O19" i="1"/>
  <c r="J19" i="1"/>
  <c r="I19" i="1"/>
  <c r="H19" i="1"/>
  <c r="G19" i="1"/>
  <c r="F19" i="1"/>
  <c r="M36" i="1"/>
  <c r="BH43" i="1"/>
  <c r="BC43" i="1"/>
  <c r="AX43" i="1"/>
  <c r="AS43" i="1"/>
  <c r="AN43" i="1"/>
  <c r="AI43" i="1"/>
  <c r="AD43" i="1"/>
  <c r="Y43" i="1"/>
  <c r="T43" i="1"/>
  <c r="O43" i="1"/>
  <c r="J43" i="1"/>
  <c r="I43" i="1"/>
  <c r="G43" i="1"/>
  <c r="F43" i="1"/>
  <c r="BH18" i="1"/>
  <c r="BC18" i="1"/>
  <c r="AX18" i="1"/>
  <c r="AS18" i="1"/>
  <c r="AN18" i="1"/>
  <c r="AI18" i="1"/>
  <c r="AD18" i="1"/>
  <c r="Y18" i="1"/>
  <c r="T18" i="1"/>
  <c r="O18" i="1"/>
  <c r="J18" i="1"/>
  <c r="I18" i="1"/>
  <c r="H18" i="1"/>
  <c r="G18" i="1"/>
  <c r="F18" i="1"/>
  <c r="BH111" i="1"/>
  <c r="BC111" i="1"/>
  <c r="AX111" i="1"/>
  <c r="AS111" i="1"/>
  <c r="AN111" i="1"/>
  <c r="AI111" i="1"/>
  <c r="AD111" i="1"/>
  <c r="Y111" i="1"/>
  <c r="T111" i="1"/>
  <c r="O111" i="1"/>
  <c r="J111" i="1"/>
  <c r="I111" i="1"/>
  <c r="H111" i="1"/>
  <c r="G111" i="1"/>
  <c r="F111" i="1"/>
  <c r="M108" i="1"/>
  <c r="E18" i="1" l="1"/>
  <c r="E43" i="1"/>
  <c r="E19" i="1"/>
  <c r="E111" i="1"/>
  <c r="M100" i="1"/>
  <c r="M98" i="1" l="1"/>
  <c r="M31" i="1"/>
  <c r="BH110" i="1" l="1"/>
  <c r="BH109" i="1" s="1"/>
  <c r="BC110" i="1"/>
  <c r="BC109" i="1" s="1"/>
  <c r="AX110" i="1"/>
  <c r="AX109" i="1" s="1"/>
  <c r="AS110" i="1"/>
  <c r="AS109" i="1" s="1"/>
  <c r="AN110" i="1"/>
  <c r="AN109" i="1" s="1"/>
  <c r="AI110" i="1"/>
  <c r="AI109" i="1" s="1"/>
  <c r="AD110" i="1"/>
  <c r="AD109" i="1" s="1"/>
  <c r="Y110" i="1"/>
  <c r="Y109" i="1" s="1"/>
  <c r="T110" i="1"/>
  <c r="T109" i="1" s="1"/>
  <c r="O110" i="1"/>
  <c r="O109" i="1" s="1"/>
  <c r="J110" i="1"/>
  <c r="J109" i="1" s="1"/>
  <c r="I110" i="1"/>
  <c r="I109" i="1" s="1"/>
  <c r="H110" i="1"/>
  <c r="H109" i="1" s="1"/>
  <c r="G110" i="1"/>
  <c r="G109" i="1" s="1"/>
  <c r="F110" i="1"/>
  <c r="F109" i="1" s="1"/>
  <c r="E110" i="1" l="1"/>
  <c r="E109" i="1" s="1"/>
  <c r="BH42" i="1" l="1"/>
  <c r="BC42" i="1"/>
  <c r="AX42" i="1"/>
  <c r="AS42" i="1"/>
  <c r="AN42" i="1"/>
  <c r="AI42" i="1"/>
  <c r="AD42" i="1"/>
  <c r="Y42" i="1"/>
  <c r="T42" i="1"/>
  <c r="O42" i="1"/>
  <c r="J42" i="1"/>
  <c r="I42" i="1"/>
  <c r="H42" i="1"/>
  <c r="G42" i="1"/>
  <c r="F42" i="1"/>
  <c r="BH41" i="1"/>
  <c r="BC41" i="1"/>
  <c r="AX41" i="1"/>
  <c r="AS41" i="1"/>
  <c r="AN41" i="1"/>
  <c r="AI41" i="1"/>
  <c r="AD41" i="1"/>
  <c r="Y41" i="1"/>
  <c r="T41" i="1"/>
  <c r="O41" i="1"/>
  <c r="J41" i="1"/>
  <c r="I41" i="1"/>
  <c r="H41" i="1"/>
  <c r="G41" i="1"/>
  <c r="F41" i="1"/>
  <c r="BH40" i="1"/>
  <c r="BC40" i="1"/>
  <c r="AX40" i="1"/>
  <c r="AS40" i="1"/>
  <c r="AN40" i="1"/>
  <c r="AI40" i="1"/>
  <c r="AD40" i="1"/>
  <c r="Y40" i="1"/>
  <c r="T40" i="1"/>
  <c r="O40" i="1"/>
  <c r="J40" i="1"/>
  <c r="I40" i="1"/>
  <c r="H40" i="1"/>
  <c r="G40" i="1"/>
  <c r="F40" i="1"/>
  <c r="E42" i="1" l="1"/>
  <c r="E41" i="1"/>
  <c r="E40" i="1"/>
  <c r="BH39" i="1" l="1"/>
  <c r="BC39" i="1"/>
  <c r="AX39" i="1"/>
  <c r="AS39" i="1"/>
  <c r="AN39" i="1"/>
  <c r="AI39" i="1"/>
  <c r="AD39" i="1"/>
  <c r="Y39" i="1"/>
  <c r="T39" i="1"/>
  <c r="O39" i="1"/>
  <c r="J39" i="1"/>
  <c r="I39" i="1"/>
  <c r="H39" i="1"/>
  <c r="G39" i="1"/>
  <c r="F39" i="1"/>
  <c r="M89" i="1"/>
  <c r="M86" i="1" s="1"/>
  <c r="E39" i="1" l="1"/>
  <c r="M34" i="1"/>
  <c r="M33" i="1"/>
  <c r="K96" i="1"/>
  <c r="L96" i="1"/>
  <c r="M96" i="1"/>
  <c r="N96" i="1"/>
  <c r="P96" i="1"/>
  <c r="Q96" i="1"/>
  <c r="R96" i="1"/>
  <c r="S96" i="1"/>
  <c r="U96" i="1"/>
  <c r="V96" i="1"/>
  <c r="W96" i="1"/>
  <c r="X96" i="1"/>
  <c r="Z96" i="1"/>
  <c r="AA96" i="1"/>
  <c r="AB96" i="1"/>
  <c r="AC96" i="1"/>
  <c r="AE96" i="1"/>
  <c r="AF96" i="1"/>
  <c r="AG96" i="1"/>
  <c r="AH96" i="1"/>
  <c r="AJ96" i="1"/>
  <c r="AK96" i="1"/>
  <c r="AL96" i="1"/>
  <c r="AM96" i="1"/>
  <c r="AO96" i="1"/>
  <c r="AP96" i="1"/>
  <c r="AQ96" i="1"/>
  <c r="AR96" i="1"/>
  <c r="AT96" i="1"/>
  <c r="AU96" i="1"/>
  <c r="AV96" i="1"/>
  <c r="AW96" i="1"/>
  <c r="AY96" i="1"/>
  <c r="AZ96" i="1"/>
  <c r="BA96" i="1"/>
  <c r="BB96" i="1"/>
  <c r="BD96" i="1"/>
  <c r="BE96" i="1"/>
  <c r="BF96" i="1"/>
  <c r="BG96" i="1"/>
  <c r="BI96" i="1"/>
  <c r="BJ96" i="1"/>
  <c r="BK96" i="1"/>
  <c r="BL96" i="1"/>
  <c r="BH98" i="1"/>
  <c r="BC98" i="1"/>
  <c r="AX98" i="1"/>
  <c r="AS98" i="1"/>
  <c r="AN98" i="1"/>
  <c r="AI98" i="1"/>
  <c r="AD98" i="1"/>
  <c r="Y98" i="1"/>
  <c r="T98" i="1"/>
  <c r="O98" i="1"/>
  <c r="J98" i="1"/>
  <c r="I98" i="1"/>
  <c r="H98" i="1"/>
  <c r="G98" i="1"/>
  <c r="F98" i="1"/>
  <c r="K30" i="1"/>
  <c r="L30" i="1"/>
  <c r="N30" i="1"/>
  <c r="P30" i="1"/>
  <c r="Q30" i="1"/>
  <c r="S30" i="1"/>
  <c r="U30" i="1"/>
  <c r="V30" i="1"/>
  <c r="X30" i="1"/>
  <c r="Z30" i="1"/>
  <c r="AA30" i="1"/>
  <c r="AB30" i="1"/>
  <c r="AC30" i="1"/>
  <c r="AE30" i="1"/>
  <c r="AF30" i="1"/>
  <c r="AG30" i="1"/>
  <c r="AH30" i="1"/>
  <c r="AJ30" i="1"/>
  <c r="AK30" i="1"/>
  <c r="AL30" i="1"/>
  <c r="AM30" i="1"/>
  <c r="AO30" i="1"/>
  <c r="AP30" i="1"/>
  <c r="AQ30" i="1"/>
  <c r="AR30" i="1"/>
  <c r="AT30" i="1"/>
  <c r="AU30" i="1"/>
  <c r="AV30" i="1"/>
  <c r="AW30" i="1"/>
  <c r="AY30" i="1"/>
  <c r="AZ30" i="1"/>
  <c r="BA30" i="1"/>
  <c r="BB30" i="1"/>
  <c r="BD30" i="1"/>
  <c r="BE30" i="1"/>
  <c r="BF30" i="1"/>
  <c r="BG30" i="1"/>
  <c r="BI30" i="1"/>
  <c r="BJ30" i="1"/>
  <c r="BK30" i="1"/>
  <c r="BL30" i="1"/>
  <c r="BH94" i="1"/>
  <c r="BC94" i="1"/>
  <c r="AX94" i="1"/>
  <c r="AS94" i="1"/>
  <c r="AN94" i="1"/>
  <c r="AI94" i="1"/>
  <c r="AD94" i="1"/>
  <c r="Y94" i="1"/>
  <c r="T94" i="1"/>
  <c r="O94" i="1"/>
  <c r="J94" i="1"/>
  <c r="I94" i="1"/>
  <c r="H94" i="1"/>
  <c r="G94" i="1"/>
  <c r="F94" i="1"/>
  <c r="BH38" i="1"/>
  <c r="BC38" i="1"/>
  <c r="AX38" i="1"/>
  <c r="AS38" i="1"/>
  <c r="AN38" i="1"/>
  <c r="AI38" i="1"/>
  <c r="AD38" i="1"/>
  <c r="Y38" i="1"/>
  <c r="T38" i="1"/>
  <c r="O38" i="1"/>
  <c r="J38" i="1"/>
  <c r="I38" i="1"/>
  <c r="H38" i="1"/>
  <c r="G38" i="1"/>
  <c r="F38" i="1"/>
  <c r="BH37" i="1"/>
  <c r="BC37" i="1"/>
  <c r="AX37" i="1"/>
  <c r="AS37" i="1"/>
  <c r="AN37" i="1"/>
  <c r="AI37" i="1"/>
  <c r="AD37" i="1"/>
  <c r="Y37" i="1"/>
  <c r="T37" i="1"/>
  <c r="O37" i="1"/>
  <c r="J37" i="1"/>
  <c r="I37" i="1"/>
  <c r="H37" i="1"/>
  <c r="G37" i="1"/>
  <c r="F37" i="1"/>
  <c r="BH36" i="1"/>
  <c r="BC36" i="1"/>
  <c r="AX36" i="1"/>
  <c r="AS36" i="1"/>
  <c r="AN36" i="1"/>
  <c r="AI36" i="1"/>
  <c r="AD36" i="1"/>
  <c r="Y36" i="1"/>
  <c r="T36" i="1"/>
  <c r="O36" i="1"/>
  <c r="J36" i="1"/>
  <c r="I36" i="1"/>
  <c r="H36" i="1"/>
  <c r="G36" i="1"/>
  <c r="F36" i="1"/>
  <c r="BH35" i="1"/>
  <c r="BC35" i="1"/>
  <c r="AX35" i="1"/>
  <c r="AS35" i="1"/>
  <c r="AN35" i="1"/>
  <c r="AI35" i="1"/>
  <c r="AD35" i="1"/>
  <c r="Y35" i="1"/>
  <c r="T35" i="1"/>
  <c r="O35" i="1"/>
  <c r="J35" i="1"/>
  <c r="I35" i="1"/>
  <c r="H35" i="1"/>
  <c r="G35" i="1"/>
  <c r="F35" i="1"/>
  <c r="BH108" i="1"/>
  <c r="BH107" i="1" s="1"/>
  <c r="BC108" i="1"/>
  <c r="BC107" i="1" s="1"/>
  <c r="AX108" i="1"/>
  <c r="AX107" i="1" s="1"/>
  <c r="AS108" i="1"/>
  <c r="AS107" i="1" s="1"/>
  <c r="AN108" i="1"/>
  <c r="AN107" i="1" s="1"/>
  <c r="AI108" i="1"/>
  <c r="AI107" i="1" s="1"/>
  <c r="AD108" i="1"/>
  <c r="AD107" i="1" s="1"/>
  <c r="Y108" i="1"/>
  <c r="Y107" i="1" s="1"/>
  <c r="T108" i="1"/>
  <c r="T107" i="1" s="1"/>
  <c r="O108" i="1"/>
  <c r="O107" i="1" s="1"/>
  <c r="J108" i="1"/>
  <c r="J107" i="1" s="1"/>
  <c r="I108" i="1"/>
  <c r="I107" i="1" s="1"/>
  <c r="H108" i="1"/>
  <c r="H107" i="1" s="1"/>
  <c r="G108" i="1"/>
  <c r="G107" i="1" s="1"/>
  <c r="F108" i="1"/>
  <c r="F107" i="1" s="1"/>
  <c r="BL107" i="1"/>
  <c r="BK107" i="1"/>
  <c r="BJ107" i="1"/>
  <c r="BI107" i="1"/>
  <c r="BG107" i="1"/>
  <c r="BF107" i="1"/>
  <c r="BE107" i="1"/>
  <c r="BD107" i="1"/>
  <c r="BB107" i="1"/>
  <c r="BA107" i="1"/>
  <c r="AZ107" i="1"/>
  <c r="AY107" i="1"/>
  <c r="AW107" i="1"/>
  <c r="AV107" i="1"/>
  <c r="AU107" i="1"/>
  <c r="AT107" i="1"/>
  <c r="AR107" i="1"/>
  <c r="AQ107" i="1"/>
  <c r="AP107" i="1"/>
  <c r="AO107" i="1"/>
  <c r="AM107" i="1"/>
  <c r="AL107" i="1"/>
  <c r="AK107" i="1"/>
  <c r="AJ107" i="1"/>
  <c r="AH107" i="1"/>
  <c r="AG107" i="1"/>
  <c r="AF107" i="1"/>
  <c r="AE107" i="1"/>
  <c r="AC107" i="1"/>
  <c r="AB107" i="1"/>
  <c r="AA107" i="1"/>
  <c r="Z107" i="1"/>
  <c r="X107" i="1"/>
  <c r="W107" i="1"/>
  <c r="V107" i="1"/>
  <c r="U107" i="1"/>
  <c r="S107" i="1"/>
  <c r="R107" i="1"/>
  <c r="Q107" i="1"/>
  <c r="P107" i="1"/>
  <c r="N107" i="1"/>
  <c r="M107" i="1"/>
  <c r="L107" i="1"/>
  <c r="K107" i="1"/>
  <c r="M30" i="1" l="1"/>
  <c r="M29" i="1" s="1"/>
  <c r="AM29" i="1"/>
  <c r="AV29" i="1"/>
  <c r="AL29" i="1"/>
  <c r="AW29" i="1"/>
  <c r="AT29" i="1"/>
  <c r="Z29" i="1"/>
  <c r="AU29" i="1"/>
  <c r="AK29" i="1"/>
  <c r="P29" i="1"/>
  <c r="BD29" i="1"/>
  <c r="AJ29" i="1"/>
  <c r="BL29" i="1"/>
  <c r="BB29" i="1"/>
  <c r="AR29" i="1"/>
  <c r="AH29" i="1"/>
  <c r="X29" i="1"/>
  <c r="N29" i="1"/>
  <c r="BK29" i="1"/>
  <c r="BA29" i="1"/>
  <c r="AQ29" i="1"/>
  <c r="AG29" i="1"/>
  <c r="W29" i="1"/>
  <c r="L29" i="1"/>
  <c r="BJ29" i="1"/>
  <c r="AZ29" i="1"/>
  <c r="AP29" i="1"/>
  <c r="AF29" i="1"/>
  <c r="V29" i="1"/>
  <c r="K29" i="1"/>
  <c r="BI29" i="1"/>
  <c r="AY29" i="1"/>
  <c r="AO29" i="1"/>
  <c r="AE29" i="1"/>
  <c r="U29" i="1"/>
  <c r="BG29" i="1"/>
  <c r="S29" i="1"/>
  <c r="AC29" i="1"/>
  <c r="BF29" i="1"/>
  <c r="R29" i="1"/>
  <c r="BE29" i="1"/>
  <c r="AA29" i="1"/>
  <c r="Q29" i="1"/>
  <c r="AB29" i="1"/>
  <c r="E98" i="1"/>
  <c r="E94" i="1"/>
  <c r="E37" i="1"/>
  <c r="E35" i="1"/>
  <c r="E36" i="1"/>
  <c r="E38" i="1"/>
  <c r="E108" i="1"/>
  <c r="E107" i="1" s="1"/>
  <c r="I100" i="1"/>
  <c r="BH100" i="1"/>
  <c r="BC100" i="1"/>
  <c r="AX100" i="1"/>
  <c r="AS100" i="1"/>
  <c r="AN100" i="1"/>
  <c r="AI100" i="1"/>
  <c r="AD100" i="1"/>
  <c r="Y100" i="1"/>
  <c r="T100" i="1"/>
  <c r="O100" i="1"/>
  <c r="BH97" i="1"/>
  <c r="BH96" i="1" s="1"/>
  <c r="BC97" i="1"/>
  <c r="BC96" i="1" s="1"/>
  <c r="AX97" i="1"/>
  <c r="AX96" i="1" s="1"/>
  <c r="AS97" i="1"/>
  <c r="AS96" i="1" s="1"/>
  <c r="AN97" i="1"/>
  <c r="AN96" i="1" s="1"/>
  <c r="AI97" i="1"/>
  <c r="AI96" i="1" s="1"/>
  <c r="AD97" i="1"/>
  <c r="AD96" i="1" s="1"/>
  <c r="Y97" i="1"/>
  <c r="Y96" i="1" s="1"/>
  <c r="T97" i="1"/>
  <c r="T96" i="1" s="1"/>
  <c r="O97" i="1"/>
  <c r="O96" i="1" s="1"/>
  <c r="BH93" i="1"/>
  <c r="BC93" i="1"/>
  <c r="AX93" i="1"/>
  <c r="AS93" i="1"/>
  <c r="AN93" i="1"/>
  <c r="AI93" i="1"/>
  <c r="AD93" i="1"/>
  <c r="Y93" i="1"/>
  <c r="T93" i="1"/>
  <c r="O93" i="1"/>
  <c r="BH92" i="1"/>
  <c r="BC92" i="1"/>
  <c r="AX92" i="1"/>
  <c r="AS92" i="1"/>
  <c r="AN92" i="1"/>
  <c r="AI92" i="1"/>
  <c r="AD92" i="1"/>
  <c r="Y92" i="1"/>
  <c r="T92" i="1"/>
  <c r="O92" i="1"/>
  <c r="BH34" i="1"/>
  <c r="BC34" i="1"/>
  <c r="AX34" i="1"/>
  <c r="AS34" i="1"/>
  <c r="AN34" i="1"/>
  <c r="AI34" i="1"/>
  <c r="AD34" i="1"/>
  <c r="Y34" i="1"/>
  <c r="T34" i="1"/>
  <c r="O34" i="1"/>
  <c r="BH33" i="1"/>
  <c r="BC33" i="1"/>
  <c r="AX33" i="1"/>
  <c r="AS33" i="1"/>
  <c r="AN33" i="1"/>
  <c r="AI33" i="1"/>
  <c r="AD33" i="1"/>
  <c r="Y33" i="1"/>
  <c r="T33" i="1"/>
  <c r="O33" i="1"/>
  <c r="BH32" i="1"/>
  <c r="BC32" i="1"/>
  <c r="AX32" i="1"/>
  <c r="AS32" i="1"/>
  <c r="AN32" i="1"/>
  <c r="AI32" i="1"/>
  <c r="AD32" i="1"/>
  <c r="Y32" i="1"/>
  <c r="T32" i="1"/>
  <c r="O32" i="1"/>
  <c r="BH31" i="1"/>
  <c r="BC31" i="1"/>
  <c r="AX31" i="1"/>
  <c r="AS31" i="1"/>
  <c r="AN31" i="1"/>
  <c r="AI31" i="1"/>
  <c r="AD31" i="1"/>
  <c r="Y31" i="1"/>
  <c r="T31" i="1"/>
  <c r="O31" i="1"/>
  <c r="BH91" i="1"/>
  <c r="BC91" i="1"/>
  <c r="AX91" i="1"/>
  <c r="AS91" i="1"/>
  <c r="AN91" i="1"/>
  <c r="AI91" i="1"/>
  <c r="AD91" i="1"/>
  <c r="Y91" i="1"/>
  <c r="T91" i="1"/>
  <c r="O91" i="1"/>
  <c r="BH90" i="1"/>
  <c r="BC90" i="1"/>
  <c r="AX90" i="1"/>
  <c r="AS90" i="1"/>
  <c r="AN90" i="1"/>
  <c r="AI90" i="1"/>
  <c r="AD90" i="1"/>
  <c r="Y90" i="1"/>
  <c r="T90" i="1"/>
  <c r="O90" i="1"/>
  <c r="BH89" i="1"/>
  <c r="BC89" i="1"/>
  <c r="AX89" i="1"/>
  <c r="AS89" i="1"/>
  <c r="AN89" i="1"/>
  <c r="AI89" i="1"/>
  <c r="AD89" i="1"/>
  <c r="Y89" i="1"/>
  <c r="T89" i="1"/>
  <c r="O89" i="1"/>
  <c r="BH88" i="1"/>
  <c r="BC88" i="1"/>
  <c r="AX88" i="1"/>
  <c r="AS88" i="1"/>
  <c r="AN88" i="1"/>
  <c r="AI88" i="1"/>
  <c r="AD88" i="1"/>
  <c r="Y88" i="1"/>
  <c r="T88" i="1"/>
  <c r="O88" i="1"/>
  <c r="BH87" i="1"/>
  <c r="BC87" i="1"/>
  <c r="AX87" i="1"/>
  <c r="AX86" i="1" s="1"/>
  <c r="AS87" i="1"/>
  <c r="AN87" i="1"/>
  <c r="AI87" i="1"/>
  <c r="AD87" i="1"/>
  <c r="Y87" i="1"/>
  <c r="T87" i="1"/>
  <c r="O87" i="1"/>
  <c r="O15" i="1"/>
  <c r="I97" i="1"/>
  <c r="I96" i="1" s="1"/>
  <c r="I88" i="1"/>
  <c r="I89" i="1"/>
  <c r="I90" i="1"/>
  <c r="I91" i="1"/>
  <c r="I31" i="1"/>
  <c r="I32" i="1"/>
  <c r="I33" i="1"/>
  <c r="I34" i="1"/>
  <c r="I92" i="1"/>
  <c r="I93" i="1"/>
  <c r="I87" i="1"/>
  <c r="F88" i="1"/>
  <c r="G88" i="1"/>
  <c r="F89" i="1"/>
  <c r="G89" i="1"/>
  <c r="F90" i="1"/>
  <c r="G90" i="1"/>
  <c r="F91" i="1"/>
  <c r="G91" i="1"/>
  <c r="F31" i="1"/>
  <c r="G31" i="1"/>
  <c r="F32" i="1"/>
  <c r="G32" i="1"/>
  <c r="F33" i="1"/>
  <c r="G33" i="1"/>
  <c r="F34" i="1"/>
  <c r="G34" i="1"/>
  <c r="F92" i="1"/>
  <c r="G92" i="1"/>
  <c r="F93" i="1"/>
  <c r="G93" i="1"/>
  <c r="F87" i="1"/>
  <c r="F86" i="1" s="1"/>
  <c r="AS86" i="1" l="1"/>
  <c r="T86" i="1"/>
  <c r="BH86" i="1"/>
  <c r="BC86" i="1"/>
  <c r="Y86" i="1"/>
  <c r="O86" i="1"/>
  <c r="I86" i="1"/>
  <c r="AD86" i="1"/>
  <c r="AI86" i="1"/>
  <c r="AN86" i="1"/>
  <c r="G30" i="1"/>
  <c r="F30" i="1"/>
  <c r="I30" i="1"/>
  <c r="K10" i="1"/>
  <c r="L10" i="1"/>
  <c r="P10" i="1"/>
  <c r="Q10" i="1"/>
  <c r="R10" i="1"/>
  <c r="U10" i="1"/>
  <c r="V10" i="1"/>
  <c r="W10" i="1"/>
  <c r="Z10" i="1"/>
  <c r="AA10" i="1"/>
  <c r="AB10" i="1"/>
  <c r="AE10" i="1"/>
  <c r="AF10" i="1"/>
  <c r="AG10" i="1"/>
  <c r="AJ10" i="1"/>
  <c r="AK10" i="1"/>
  <c r="AL10" i="1"/>
  <c r="AO10" i="1"/>
  <c r="AP10" i="1"/>
  <c r="AQ10" i="1"/>
  <c r="AT10" i="1"/>
  <c r="AU10" i="1"/>
  <c r="AV10" i="1"/>
  <c r="AY10" i="1"/>
  <c r="AZ10" i="1"/>
  <c r="BA10" i="1"/>
  <c r="BD10" i="1"/>
  <c r="BE10" i="1"/>
  <c r="BF10" i="1"/>
  <c r="BI10" i="1"/>
  <c r="BJ10" i="1"/>
  <c r="BK10" i="1"/>
  <c r="BL10" i="1"/>
  <c r="I29" i="1" l="1"/>
  <c r="F29" i="1"/>
  <c r="M12" i="1"/>
  <c r="M11" i="1" s="1"/>
  <c r="J97" i="1"/>
  <c r="J96" i="1" s="1"/>
  <c r="H97" i="1"/>
  <c r="H96" i="1" s="1"/>
  <c r="G97" i="1"/>
  <c r="G96" i="1" s="1"/>
  <c r="F97" i="1"/>
  <c r="F96" i="1" s="1"/>
  <c r="M10" i="1" l="1"/>
  <c r="E97" i="1"/>
  <c r="E96" i="1" s="1"/>
  <c r="J100" i="1"/>
  <c r="H100" i="1"/>
  <c r="G100" i="1"/>
  <c r="F100" i="1"/>
  <c r="J93" i="1"/>
  <c r="E93" i="1" s="1"/>
  <c r="H93" i="1"/>
  <c r="J92" i="1"/>
  <c r="E92" i="1" s="1"/>
  <c r="H92" i="1"/>
  <c r="BH16" i="1"/>
  <c r="BH15" i="1"/>
  <c r="BH13" i="1"/>
  <c r="BH12" i="1"/>
  <c r="BC16" i="1"/>
  <c r="BC15" i="1"/>
  <c r="BC13" i="1"/>
  <c r="BC12" i="1"/>
  <c r="AX16" i="1"/>
  <c r="AX15" i="1"/>
  <c r="AX13" i="1"/>
  <c r="AX12" i="1"/>
  <c r="AS16" i="1"/>
  <c r="AS15" i="1"/>
  <c r="AS13" i="1"/>
  <c r="AS12" i="1"/>
  <c r="AN16" i="1"/>
  <c r="AN15" i="1"/>
  <c r="AN13" i="1"/>
  <c r="AN12" i="1"/>
  <c r="AI16" i="1"/>
  <c r="AI15" i="1"/>
  <c r="AI13" i="1"/>
  <c r="AI12" i="1"/>
  <c r="AD16" i="1"/>
  <c r="AD15" i="1"/>
  <c r="AD13" i="1"/>
  <c r="AD12" i="1"/>
  <c r="Y16" i="1"/>
  <c r="Y15" i="1"/>
  <c r="Y13" i="1"/>
  <c r="Y12" i="1"/>
  <c r="T16" i="1"/>
  <c r="T15" i="1"/>
  <c r="T13" i="1"/>
  <c r="T12" i="1"/>
  <c r="O12" i="1"/>
  <c r="O16" i="1"/>
  <c r="O13" i="1"/>
  <c r="I13" i="1"/>
  <c r="I15" i="1"/>
  <c r="I16" i="1"/>
  <c r="I12" i="1"/>
  <c r="G13" i="1"/>
  <c r="G15" i="1"/>
  <c r="G16" i="1"/>
  <c r="G12" i="1"/>
  <c r="H12" i="1"/>
  <c r="J34" i="1"/>
  <c r="E34" i="1" s="1"/>
  <c r="H34" i="1"/>
  <c r="AX11" i="1" l="1"/>
  <c r="AS11" i="1"/>
  <c r="AD11" i="1"/>
  <c r="AI11" i="1"/>
  <c r="O11" i="1"/>
  <c r="T11" i="1"/>
  <c r="BC11" i="1"/>
  <c r="I11" i="1"/>
  <c r="G11" i="1"/>
  <c r="AN11" i="1"/>
  <c r="BH11" i="1"/>
  <c r="Y11" i="1"/>
  <c r="S10" i="1"/>
  <c r="BG10" i="1"/>
  <c r="N10" i="1"/>
  <c r="BB10" i="1"/>
  <c r="AH10" i="1"/>
  <c r="AW10" i="1"/>
  <c r="AR10" i="1"/>
  <c r="AC10" i="1"/>
  <c r="AM10" i="1"/>
  <c r="X10" i="1"/>
  <c r="E100" i="1"/>
  <c r="J33" i="1"/>
  <c r="E33" i="1" s="1"/>
  <c r="H33" i="1"/>
  <c r="BH30" i="1" l="1"/>
  <c r="BH29" i="1" s="1"/>
  <c r="BH10" i="1" s="1"/>
  <c r="BC30" i="1"/>
  <c r="BC29" i="1" s="1"/>
  <c r="BC10" i="1" s="1"/>
  <c r="AX30" i="1"/>
  <c r="AX29" i="1" s="1"/>
  <c r="AX10" i="1" s="1"/>
  <c r="AS30" i="1"/>
  <c r="AS29" i="1" s="1"/>
  <c r="AS10" i="1" s="1"/>
  <c r="AN30" i="1"/>
  <c r="AN29" i="1" s="1"/>
  <c r="AN10" i="1" s="1"/>
  <c r="AI30" i="1"/>
  <c r="AI29" i="1" s="1"/>
  <c r="AI10" i="1" s="1"/>
  <c r="AD30" i="1"/>
  <c r="AD29" i="1" s="1"/>
  <c r="AD10" i="1" s="1"/>
  <c r="Y30" i="1"/>
  <c r="Y29" i="1" s="1"/>
  <c r="Y10" i="1" s="1"/>
  <c r="F12" i="1" l="1"/>
  <c r="J12" i="1"/>
  <c r="E12" i="1" s="1"/>
  <c r="J85" i="1" l="1"/>
  <c r="T30" i="1" l="1"/>
  <c r="T29" i="1" s="1"/>
  <c r="T10" i="1" s="1"/>
  <c r="O85" i="1"/>
  <c r="J89" i="1"/>
  <c r="E89" i="1" s="1"/>
  <c r="H89" i="1"/>
  <c r="F15" i="1"/>
  <c r="H15" i="1"/>
  <c r="J15" i="1"/>
  <c r="F16" i="1"/>
  <c r="H16" i="1"/>
  <c r="J16" i="1"/>
  <c r="E16" i="1" s="1"/>
  <c r="I10" i="1" l="1"/>
  <c r="O30" i="1"/>
  <c r="O29" i="1" s="1"/>
  <c r="O10" i="1" s="1"/>
  <c r="E85" i="1"/>
  <c r="E15" i="1"/>
  <c r="H32" i="1"/>
  <c r="J32" i="1"/>
  <c r="E32" i="1" s="1"/>
  <c r="J31" i="1" l="1"/>
  <c r="J30" i="1" s="1"/>
  <c r="H90" i="1" l="1"/>
  <c r="H91" i="1"/>
  <c r="E31" i="1"/>
  <c r="E30" i="1" s="1"/>
  <c r="H31" i="1"/>
  <c r="H30" i="1" s="1"/>
  <c r="J91" i="1"/>
  <c r="J90" i="1"/>
  <c r="E90" i="1" s="1"/>
  <c r="J88" i="1"/>
  <c r="E88" i="1" s="1"/>
  <c r="J87" i="1"/>
  <c r="J86" i="1" s="1"/>
  <c r="H88" i="1"/>
  <c r="J29" i="1" l="1"/>
  <c r="E91" i="1"/>
  <c r="F13" i="1" l="1"/>
  <c r="H13" i="1"/>
  <c r="J13" i="1"/>
  <c r="J11" i="1" s="1"/>
  <c r="J10" i="1" l="1"/>
  <c r="E13" i="1"/>
  <c r="F11" i="1"/>
  <c r="H11" i="1"/>
  <c r="F10" i="1" l="1"/>
  <c r="E11" i="1"/>
  <c r="G87" i="1" l="1"/>
  <c r="H87" i="1"/>
  <c r="H86" i="1" s="1"/>
  <c r="G86" i="1" l="1"/>
  <c r="G29" i="1" s="1"/>
  <c r="G10" i="1" s="1"/>
  <c r="E87" i="1"/>
  <c r="E86" i="1" s="1"/>
  <c r="H29" i="1" l="1"/>
  <c r="H10" i="1" s="1"/>
  <c r="E29" i="1" l="1"/>
  <c r="E10" i="1" s="1"/>
</calcChain>
</file>

<file path=xl/sharedStrings.xml><?xml version="1.0" encoding="utf-8"?>
<sst xmlns="http://schemas.openxmlformats.org/spreadsheetml/2006/main" count="542" uniqueCount="280">
  <si>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</si>
  <si>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</si>
  <si>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</si>
  <si>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</si>
  <si>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</si>
  <si>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</si>
  <si>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</si>
  <si>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</si>
  <si>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</si>
  <si>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</si>
  <si>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</si>
  <si>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</si>
  <si>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</si>
  <si>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</si>
  <si>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</si>
  <si>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</si>
  <si>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</si>
  <si>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</si>
  <si>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</si>
  <si>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</si>
  <si>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</si>
  <si>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</si>
  <si>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</si>
  <si>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</si>
  <si>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</si>
  <si>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</si>
  <si>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</si>
  <si>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</si>
  <si>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</si>
  <si>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</si>
  <si>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</si>
  <si>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</si>
  <si>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2.1</t>
  </si>
  <si>
    <t>1.2</t>
  </si>
  <si>
    <t>1.3</t>
  </si>
  <si>
    <t>ИТОГО</t>
  </si>
  <si>
    <t>Перечень мероприятий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</si>
  <si>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Приложение 2 к 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</si>
  <si>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Раздел 1.  Строительство (приобретение) жилья</t>
  </si>
  <si>
    <t>1.4</t>
  </si>
  <si>
    <t>Нераспределенный резерв</t>
  </si>
  <si>
    <t>Приложение 1 к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</si>
  <si>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Перечень целевых показателей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</si>
  <si>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общая площадь построенных (приобретенных) жилых помещений</t>
  </si>
  <si>
    <t xml:space="preserve">тыс. кв. м </t>
  </si>
  <si>
    <t>количество семей, улучшивших жилищные условия</t>
  </si>
  <si>
    <t xml:space="preserve">семья </t>
  </si>
  <si>
    <t>единица</t>
  </si>
  <si>
    <t>2.2</t>
  </si>
  <si>
    <t>Текущий ремонт жилого дома № 15 по ул. Ветеранов в п. Хорей-Вер МО "Хорей-Верский сельсовет" НАО</t>
  </si>
  <si>
    <t>Приобретение жилых помещений в п. Варнек МО «Юшарский сельсовет» Ненецкого автономного округа</t>
  </si>
  <si>
    <t>Приобретение квартиры в с. Великовисочное МО "Великовисочный сельсовет" НАО</t>
  </si>
  <si>
    <t>1.5</t>
  </si>
  <si>
    <t>1.6</t>
  </si>
  <si>
    <t>1.1</t>
  </si>
  <si>
    <t>Приобретение 4 квартир в 4-квартирном жилом доме  в п. Бугрино МО "Колгуевский сельсовет" НАО</t>
  </si>
  <si>
    <t>Администрация поселения</t>
  </si>
  <si>
    <t>Капитальный ремонт жилого дома № 20 по ул. Колхозная в с. Коткино МО "Коткинский сельсовет" НАО</t>
  </si>
  <si>
    <t>Дополнительные работы по ремонту жилого дома № 6 по пер. Лесной в с. Коткино МО «Коткинский сельсовет» НАО</t>
  </si>
  <si>
    <t>Дополнительные работы по ремонту жилого дома № 29 по ул. Центральная в с. Коткино МО «Коткинский сельсовет» НАО</t>
  </si>
  <si>
    <t>3</t>
  </si>
  <si>
    <t>3.1</t>
  </si>
  <si>
    <t>Снос дома № 18 по ул. Пустозерская в д. Устье МО «Тельвисочный сельсовет» НАО</t>
  </si>
  <si>
    <t>4</t>
  </si>
  <si>
    <t>4.1</t>
  </si>
  <si>
    <t>Раздел 4. Снос ветхих и аварийных домов, признанных непригодными для проживания</t>
  </si>
  <si>
    <t>Раздел 3. Подготовка земельных участков под жилищное строительство</t>
  </si>
  <si>
    <t>Подготовка земельного участка под строительство многоквартирного жилого дома в с. Тельвиска МО «Тельвисочный сельсовет» НАО"</t>
  </si>
  <si>
    <t>подготовка земельных участков в целях жилищного строительства</t>
  </si>
  <si>
    <t>количество подготовленных земельных участков для строительства жилых домов</t>
  </si>
  <si>
    <t>снос жилых домов, признанных непригодными для проживания и/или с высоким уровнем износа</t>
  </si>
  <si>
    <t>площадь подготовленных земельных участков для строительства жилых домов</t>
  </si>
  <si>
    <t>общая площадь ликвидированного жилищного фонда, признанного непригодным для проживания и/или с высоким уровнем износа</t>
  </si>
  <si>
    <t>тыс. кв. м</t>
  </si>
  <si>
    <t>тыс. кв. м.</t>
  </si>
  <si>
    <t>5</t>
  </si>
  <si>
    <t>5.1</t>
  </si>
  <si>
    <t>Раздел 5. Иные мероприятия</t>
  </si>
  <si>
    <t>Прохождение государственной экспертизы и проверка достоверности определения сметной стоимости капитального ремонта объектов капитального строительства</t>
  </si>
  <si>
    <t>Капитальный ремонт жилого дома № 9 по ул. Победы в п. Нельмин-Нос МО «Малоземельский сельсовет» НАО</t>
  </si>
  <si>
    <t>Капитальный ремонт жилого дома № 63 в д. Каменка МО «Пустозерский сельсовет» НАО</t>
  </si>
  <si>
    <t>Капитальный ремонт жилого дома № 51 в с. Оксино МО «Пустозерский сельсовет» НАО</t>
  </si>
  <si>
    <t>Капитальный ремонт жилого дома № 16 по ул. Победы в п. Харута МО «Хоседа-Хардский сельсовет» НАО</t>
  </si>
  <si>
    <t>Подраздел 2. Софинансирование мероприятий по проведению капитального ремонта жилых домов в муниципальных образованиях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</si>
  <si>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</si>
  <si>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</si>
  <si>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</si>
  <si>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</si>
  <si>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</si>
  <si>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</si>
  <si>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</si>
  <si>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</si>
  <si>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</si>
  <si>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2.2.1</t>
  </si>
  <si>
    <t>2.2.2</t>
  </si>
  <si>
    <t>2.2.3</t>
  </si>
  <si>
    <t>2.2.4</t>
  </si>
  <si>
    <t>2.2.5</t>
  </si>
  <si>
    <t>2.2.6</t>
  </si>
  <si>
    <t>2.2.7</t>
  </si>
  <si>
    <t>Капитальный ремонт жилого дома № 1 А по ул. Антоновка в п. Бугрино</t>
  </si>
  <si>
    <t>Капитальный ремонт жилого дома № 2В по ул. Оленная в п. Бугрино</t>
  </si>
  <si>
    <t>Капитальный ремонт жилого дома № 31А по ул. Набережная в п. Бугрино</t>
  </si>
  <si>
    <t>Капитальный ремонт жилого дома № 78 по ул. Центральная в п. Каратайка</t>
  </si>
  <si>
    <t>Капитальный ремонт жилого дома № 6А по пер. Лесной в с. Коткино</t>
  </si>
  <si>
    <t>Капитальный ремонт жилого дома № 102 по ул. Сельская в п. Индига</t>
  </si>
  <si>
    <t>Капитальный ремонт жилого дома № 127 по ул. Рыбацкая в п. Индига</t>
  </si>
  <si>
    <t>2.2.8</t>
  </si>
  <si>
    <t>Капитальный ремонт жилого дома № 31 в с. Оксино</t>
  </si>
  <si>
    <t>3.2</t>
  </si>
  <si>
    <t>Подготовка земельного участка под жилищное строительство в п. Красное МО "Приморско-Куйский сельсовет" НАО</t>
  </si>
  <si>
    <t>2.1.10</t>
  </si>
  <si>
    <t>количество полученных положительных заключений достоверности сметной стоимости капитального ремонта объекта капитального строительства</t>
  </si>
  <si>
    <t>прохождение государственной экспертизы, проверка достоверности определения сметной стоимости капитального ремонта объектов капитального строительства муниципальной собственности</t>
  </si>
  <si>
    <t>штук</t>
  </si>
  <si>
    <t>количество жилых домов, помещений, в которых проведен текущий и (или) капитальный ремонт</t>
  </si>
  <si>
    <t>проведение текущего и (или) капитального ремонта в жилых домах, помещениях муниципального жилищного фонда</t>
  </si>
  <si>
    <t>Подраздел 1. Капитальный и текущий ремонт жилых домов, помещений</t>
  </si>
  <si>
    <t>Раздел 2. Капитальный и текущий ремонт жилых домов, помещений</t>
  </si>
  <si>
    <t>общая площадь жилых помещений, приходящаяся в среднем на одного жителя</t>
  </si>
  <si>
    <t>кв.м.</t>
  </si>
  <si>
    <t>Капитальный ремонт 12 квартирного жилого дома № 37 по ул. Центральная в п. Каратайка с целью нормализации температурного режима</t>
  </si>
  <si>
    <t>2.1.11</t>
  </si>
  <si>
    <t>Капитальный ремонт жилого дома № 5а по ул. Полярная в с. Тельвиска с целью нормализации температурного режима</t>
  </si>
  <si>
    <t>2.1.12</t>
  </si>
  <si>
    <t>Ремонт квартиры № 1 в жилом доме № 14 по ул. Лесная в д. Андег МО «Андегский сельсовет» НАО</t>
  </si>
  <si>
    <t>Ремонт системы отопления в квартире № 4 дома № 166 по ул. Новая в п. Индига МО "Тиманский сельсовет" НАО</t>
  </si>
  <si>
    <t>6</t>
  </si>
  <si>
    <t>6.1</t>
  </si>
  <si>
    <t>Раздел 6. Содержание имущества, находящегося в муниципальной собственности поселений</t>
  </si>
  <si>
    <t>единиц</t>
  </si>
  <si>
    <t>количество домов, в которых проведен ремонт приборов учета энергетических ресурсов</t>
  </si>
  <si>
    <t>количество разработанных проектов на строительство жилых домов</t>
  </si>
  <si>
    <t>проект</t>
  </si>
  <si>
    <t>2.1.13</t>
  </si>
  <si>
    <t>содержание имущества, находящегося в муниципальной собственности поселений</t>
  </si>
  <si>
    <t>увеличение площади муниципального жилищного фонда</t>
  </si>
  <si>
    <t>Разработка проектной документации на строительство 4 квартирного жилого дома в п. Бугрино МО «Колгуевский сельсовет» НАО</t>
  </si>
  <si>
    <t>Ремонт узла коммерческого учета тепловой энергии в многоквартирном доме № 5 "Б" по ул. Победы в п. Харута МО "Хоседа-Хардский сельсовет" НАО</t>
  </si>
  <si>
    <t>2.1.14</t>
  </si>
  <si>
    <t>6.2</t>
  </si>
  <si>
    <t>1.7</t>
  </si>
  <si>
    <t>1.8</t>
  </si>
  <si>
    <t>1.9</t>
  </si>
  <si>
    <t>1.10</t>
  </si>
  <si>
    <t>1.13</t>
  </si>
  <si>
    <t>Приобретение квартиры в поселке Красное МО "Приморско-Куйский сельсовет" НАО</t>
  </si>
  <si>
    <t>Ремонт 12 квартирного жилого дома № 37 по ул. Центральная в п. Каратайка</t>
  </si>
  <si>
    <t>Капитальный ремонт 12 квартирного жилого дома № 5А по ул. Победы в п. Харута с целью нормализации температурного режима</t>
  </si>
  <si>
    <t>2.1.15</t>
  </si>
  <si>
    <t>9</t>
  </si>
  <si>
    <t>12</t>
  </si>
  <si>
    <t>17</t>
  </si>
  <si>
    <t>20</t>
  </si>
  <si>
    <t>25</t>
  </si>
  <si>
    <t>28</t>
  </si>
  <si>
    <t>33</t>
  </si>
  <si>
    <t>36</t>
  </si>
  <si>
    <t>41</t>
  </si>
  <si>
    <t>44</t>
  </si>
  <si>
    <t>49</t>
  </si>
  <si>
    <t>52</t>
  </si>
  <si>
    <t>Приобретение жилых помещений в  п. Красное МО "Приморско-Куйский сельсовет" НАО</t>
  </si>
  <si>
    <t>Капитальный ремонт 12 квартирного жилого дома № 28 по ул. Почтовая в с. Ома с целью нормализации температурного режима</t>
  </si>
  <si>
    <t>Капитальный ремонт 12-квартирного жилого дома № 14 по ул. Механизаторов в с. Ома с целью нормализации температурного режима</t>
  </si>
  <si>
    <t>Капитальный ремонт дома № 15 в д. Волонга МО «Пешский сельсовет» НАО»</t>
  </si>
  <si>
    <t>Ремонт системы отопления в квартире № 1 дома № 23 по ул. Новая, в с. Нижняя Пеша МО «Пешский сельсовет» НАО</t>
  </si>
  <si>
    <t>Капитальный ремонт жилого дома № 108 в с. Оксино МО «Пустозерский сельсовет» НАО</t>
  </si>
  <si>
    <t>Капитальный ремонт жилого дома № 158 в с. Оксино МО «Пустозерский сельсовет» НАО</t>
  </si>
  <si>
    <t>Капитальный ремонт печи в муниципальной квартире № 1 дома № 33 по ул. Центральная в п. Выучейский МО «Тиманский сельсовет» НАО</t>
  </si>
  <si>
    <t>Капитальный ремонт жилого дома по ул. Новая № 150 в п. Индига МО «Тиманский сельсовет» НАО</t>
  </si>
  <si>
    <t>Капитальный ремонт жилого дома по ул. Сельская № 101 в п. Индига МО «Тиманский сельсовет» НАО</t>
  </si>
  <si>
    <t>Капитальный ремонт жилого дома по ул. Сельская № 100 в п. Индига МО «Тиманский сельсовет» НАО</t>
  </si>
  <si>
    <t>Демонтаж и монтаж дымовых труб систем отопления в домах № 16 и № 18 по ул. Заполярная в с. Шойна МО «Шоинский сельсовет» НАО</t>
  </si>
  <si>
    <t>Текущий ремонт муниципальной квартиры № 11 в доме № 11 по ул. Ленина в п. Амдерма МО «Поселок Амдерма» НАО</t>
  </si>
  <si>
    <t>Текущий ремонт муниципальной квартиры № 3 в доме № 22 по ул. Ленина в п. Амдерма МО «Поселок Амдерма» НАО</t>
  </si>
  <si>
    <t>Текущий ремонт муниципальной квартиры № 24 в доме № 24 по ул. Ленина в п. Амдерма МО «Поселок Амдерма» НАО</t>
  </si>
  <si>
    <t>Текущий ремонт муниципальной квартиры № 22 в доме № 8 по ул. Ревуцкого в п. Амдерма МО «Поселок Амдерма» НАО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</si>
  <si>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</si>
  <si>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</si>
  <si>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</si>
  <si>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</si>
  <si>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</si>
  <si>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</si>
  <si>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</si>
  <si>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</si>
  <si>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</si>
  <si>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</si>
  <si>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</si>
  <si>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</si>
  <si>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</si>
  <si>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</si>
  <si>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</si>
  <si>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</si>
  <si>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</si>
  <si>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</si>
  <si>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 xml:space="preserve">Текущий ремонт муниципальной квартиры № 1 в доме № 24 по ул. Ленина в п. Амдерма МО «Поселок Амдерма» НАО"
</t>
  </si>
  <si>
    <t>исправила и.п.</t>
  </si>
  <si>
    <t>было 1657,2</t>
  </si>
  <si>
    <t>убрала..задвоение и.п.</t>
  </si>
  <si>
    <t>1040 оксино 51</t>
  </si>
  <si>
    <t>2.1.34</t>
  </si>
  <si>
    <t>Капитальный ремонт муниципальной квартиры № 4 в доме № 3 по ул. Тундровая в с. Несь МО «Канинский сельсовет» НАО</t>
  </si>
  <si>
    <t>Капитальный ремонт цокольного и чердачного перекрытия жилого дома № 31 в с. Оксино МО «Пустозерский сельсовет» НАО</t>
  </si>
  <si>
    <t>2.1.35</t>
  </si>
  <si>
    <t>Приобретение квартиры в п. Индига МО «Тиманский сельсовет» НАО</t>
  </si>
  <si>
    <t>Приобретение ½ доли жилого дома № 8 по ул. Школьная в с. Тельвиска МО «Тельвисочный сельсовет» НАО</t>
  </si>
  <si>
    <t>Приобретение жилого дома в п. Каратайка МО "Юшарский сельсовет" НАО</t>
  </si>
  <si>
    <t>4.2</t>
  </si>
  <si>
    <t>Снос дома № 8 по ул. Школьная в с. Тельвиска МО "Тельвисочный сельсовет" НАО</t>
  </si>
  <si>
    <t>2.1.36</t>
  </si>
  <si>
    <t>4.3</t>
  </si>
  <si>
    <t>Снос дома № 39 по ул. Калинина в с. Нижняя Пеша МО "Пешский сельсовет" НАО (после пожара)</t>
  </si>
  <si>
    <t>Капитальный ремонт жилого дома по ул. Центральная № 51 в п. Усть-Кара МО "Карский сельсовет" НАО</t>
  </si>
  <si>
    <t>Нераспределенный резерв на приобретение жилых помещений в поселениях Заполярного района</t>
  </si>
  <si>
    <t>1.11</t>
  </si>
  <si>
    <t>1.12</t>
  </si>
  <si>
    <t>1.14</t>
  </si>
  <si>
    <t>Приобретение квартиры в п. Красное Сельского поселения "Приморско-Куйский сельсовет" ЗР НАО</t>
  </si>
  <si>
    <t>2.1.37</t>
  </si>
  <si>
    <t>2.1.38</t>
  </si>
  <si>
    <t>2.2.9</t>
  </si>
  <si>
    <t xml:space="preserve">Капитальный ремонт жилого дома № 102 по ул. Сельская в п. Индига МО "Тиманский сельсовет" НАО </t>
  </si>
  <si>
    <t>4.4</t>
  </si>
  <si>
    <t>4.5</t>
  </si>
  <si>
    <t>Снос (демонтаж) жилого дома № 21 по ул. Центральная в п. Усть-Кара МО «Карский сельсовет» НАО</t>
  </si>
  <si>
    <t>Снос (демонтаж) жилого дома № 22 по ул. Центральная в п. Усть-Кара МО «Карский сельсовет» НАО</t>
  </si>
  <si>
    <t>Закупка и установка счетчиков холодного и горячего водоснабжения в жилищном фонде МО "Поселок Амдерма" НАО</t>
  </si>
  <si>
    <t>количество домов, в которых установлены приборы учета</t>
  </si>
  <si>
    <t>Замена дымовых труб в жилом доме № 1 по ул. Новая в д. Андег МО "Андегский сельсовет" НАО</t>
  </si>
  <si>
    <t>2.1.39</t>
  </si>
  <si>
    <t>Капитальный ремонт жилого дома № 11 по ул. Молодежная в с. Тельвиска Сельского поселения "Тельвисочный сельсовет" ЗР НАО</t>
  </si>
  <si>
    <t>Текущий ремонт муниципального жилищного фонда в д. Макарово Сельского поселения "Тельвисочный сельсовет" ЗР НАО</t>
  </si>
  <si>
    <t>Капитальный ремонт (чердачное перекрытие) многоквартирного жилого дома № 2, м-н.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</si>
  <si>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2 "А", м-н.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</si>
  <si>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3, м-н. Березовый в п. Красное Сельского поселения "Приморско-Куйский сельсовет" ЗР НАО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</si>
  <si>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</si>
  <si>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</si>
  <si>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</si>
  <si>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</si>
  <si>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</si>
  <si>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</si>
  <si>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</si>
  <si>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</si>
  <si>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</si>
  <si>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4.6</t>
  </si>
  <si>
    <t>Снос (демонтаж) жилого дома № 3 по ул. Рябиновая в д. Макарово Сельского поселения "Тельвисочный сельсовет" ЗР НАО</t>
  </si>
  <si>
    <t>Разработка проектной документации на строительство 2 квартирного жилого дома в с. Нижняя Пеша Сельского поселения «Пешский сельсовет» ЗР НАО</t>
  </si>
  <si>
    <t>Капитальный ремонт 12 квартирного жилого дома № 87А в с. Великовисочное с целью нормализации температурного режима и устройством канализации</t>
  </si>
  <si>
    <t>Приобретение квартиры в п. Харута Сельского поселения «Хоседа-Хардский сельсовет» ЗР НАО</t>
  </si>
  <si>
    <t>Приобретение квартиры в п. Искателей МО «Городское поселения «Рабочий поселок Искателей»</t>
  </si>
  <si>
    <t>Капитальный ремонт жилого дома № 119 и квартиры № 1 в с. Оксино Сельского поселения «Пустозерский сельсовет» ЗР НАО</t>
  </si>
  <si>
    <t>Капитальный ремонт жилого дома № 43 в п. Хонгурей Сельского поселения «Пустозерский сельсовет» ЗР НАО</t>
  </si>
  <si>
    <t>Капитальный ремонт жилого дома № 6 по ул. Новая в с. Нижняя Пеша Сельского поселения «Пешский сельсовет» ЗР НАО</t>
  </si>
  <si>
    <t>Капитальный ремонт жилого дома № 10 по ул. Молодежная в с. Ома Сельского поселения «Омский сельсовет» ЗР НАО</t>
  </si>
  <si>
    <t>Капитальный ремонт жилого дома № 10 по ул. Оленная в с. Ома Сельского поселения «Омский сельсовет» ЗР НАО</t>
  </si>
  <si>
    <t>Капитальный ремонт дома № 46 по ул. Центральная в с. Коткино Сельского поселения "Коткинский сельсовет" ЗР НАО</t>
  </si>
  <si>
    <t>Снос (демонтаж) жилого дома № 49 в д. Волоковая Сельского поселения "Пешский сельсовет" ЗР НАО</t>
  </si>
  <si>
    <t>Капитальный ремонт дома № 32 в с. Великовисочное Сельского поселения "Великовисочный сельсовет" ЗР НАО</t>
  </si>
  <si>
    <t>Приобретение жилого дома в п. Нельмин-Нос Сельского поселения «Малоземельский сельсовет» ЗР НАО</t>
  </si>
  <si>
    <t>1.15</t>
  </si>
  <si>
    <t>1.16</t>
  </si>
  <si>
    <t>1.17</t>
  </si>
  <si>
    <t>2.1.49</t>
  </si>
  <si>
    <t>2.1.50</t>
  </si>
  <si>
    <t>2.1.51</t>
  </si>
  <si>
    <t>2.1.52</t>
  </si>
  <si>
    <t>2.1.53</t>
  </si>
  <si>
    <t>2.1.54</t>
  </si>
  <si>
    <t>2.1.55</t>
  </si>
  <si>
    <t>4.7</t>
  </si>
  <si>
    <t>Строительство 4-квартирного жилого дома в п. Бугрино Сельского поселения "Колгуевский сельсовет" ЗР НАО</t>
  </si>
  <si>
    <t>Приобретение жилых помещений в с. Коткино Сельского поселения "Коткинский сельсовет" ЗР НАО</t>
  </si>
  <si>
    <t>Капитальный ремонт дома № 2 по ул. Южная в п. Усть-Кара Сельского поселения "Карский сельсовет" ЗР НАО</t>
  </si>
  <si>
    <t>Текущий ремонт цокольного перекрытия в жилом доме 165 по ул. Новая в п. Индига Сельского поселения "Тиманский сельсовет" ЗР НАО</t>
  </si>
  <si>
    <t>Текущий ремонт цокольного перекрытия в жилом доме 166 по ул. Новая в п. Индига Сельского поселения "Тиманский сельсовет" ЗР НАО</t>
  </si>
  <si>
    <t>Капитальный ремонт жилого дома № 21 по ул. Заречная в с. Несь Сельского поселения "Канинский сельсовет" ЗР НАО</t>
  </si>
  <si>
    <t>Капитальный ремонт квартиры № 1 в жилом доме № 6 по ул. Ягодная в с. Несь Сельского поселения "Канинский сельсовет" ЗР НАО</t>
  </si>
  <si>
    <t>Капитальный ремонт жилого дома № 23 по ул. Новая в п. Харута Сельского поселения "Хоседа-Хардский сельсовет" ЗР НАО</t>
  </si>
  <si>
    <t>Капитальный ремонт квартиры № 2 жилого дома № 24 по ул. Новая в п. Харута Сельского поселения "Хоседа-Хардский сельсовет"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</si>
</sst>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_р_._-;\-* #,##0.0_р_._-;_-* &quot;-&quot;??_р_._-;_-@_-"/>
    <numFmt numFmtId="170" formatCode="_-* #,##0_р_._-;\-* #,##0_р_._-;_-* &quot;-&quot;??_р_._-;_-@_-"/>
    <numFmt numFmtId="171" formatCode="_-* #,##0.0\ _₽_-;\-* #,##0.0\ _₽_-;_-* &quot;-&quot;?\ _₽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80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165" fontId="3" fillId="0" borderId="1" xfId="1" applyNumberFormat="1" applyFont="1" applyFill="1" applyBorder="1" applyAlignment="1">
      <alignment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horizontal="center" vertical="center" wrapText="1"/>
    </xf>
    <xf numFmtId="167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168" fontId="3" fillId="0" borderId="1" xfId="1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164" fontId="4" fillId="0" borderId="1" xfId="2" applyNumberForma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69" fontId="3" fillId="0" borderId="1" xfId="4" applyNumberFormat="1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horizontal="center" vertical="center"/>
    </xf>
    <xf numFmtId="170" fontId="7" fillId="0" borderId="1" xfId="2" applyNumberFormat="1" applyFont="1" applyFill="1" applyBorder="1" applyAlignment="1">
      <alignment horizontal="center" vertical="center" wrapText="1"/>
    </xf>
    <xf numFmtId="169" fontId="7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0" fontId="13" fillId="0" borderId="3" xfId="0" applyFont="1" applyFill="1" applyBorder="1" applyAlignment="1">
      <alignment vertical="center" wrapText="1"/>
    </xf>
    <xf numFmtId="0" fontId="3" fillId="0" borderId="4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wrapText="1"/>
    </xf>
    <xf numFmtId="43" fontId="8" fillId="0" borderId="1" xfId="2" applyNumberFormat="1" applyFont="1" applyFill="1" applyBorder="1" applyAlignment="1">
      <alignment horizontal="center" vertical="center"/>
    </xf>
    <xf numFmtId="43" fontId="3" fillId="0" borderId="1" xfId="1" applyNumberFormat="1" applyFont="1" applyFill="1" applyBorder="1" applyAlignment="1">
      <alignment vertical="center"/>
    </xf>
    <xf numFmtId="43" fontId="7" fillId="0" borderId="1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1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168" fontId="7" fillId="0" borderId="1" xfId="2" applyNumberFormat="1" applyFont="1" applyFill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"/>
  <sheetViews>
    <sheetView view="pageBreakPreview" topLeftCell="B1" zoomScale="110" zoomScaleNormal="100" zoomScaleSheetLayoutView="110" workbookViewId="0">
      <selection activeCell="F15" sqref="F15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5" width="9.140625" style="14"/>
    <col min="6" max="6" width="9.7109375" style="14" bestFit="1" customWidth="1"/>
    <col min="7" max="9" width="9.140625" style="14"/>
    <col min="10" max="10" width="9.42578125" style="14" customWidth="1"/>
    <col min="11" max="16384" width="9.140625" style="14"/>
  </cols>
  <sheetData>
    <row r="1" spans="1:15" ht="76.5" customHeight="1" x14ac:dyDescent="0.25">
      <c r="A1" s="40"/>
      <c r="B1" s="40"/>
      <c r="C1" s="40"/>
      <c r="D1" s="40"/>
      <c r="E1" s="16"/>
      <c r="F1" s="16"/>
      <c r="G1" s="16"/>
      <c r="H1" s="16"/>
      <c r="I1" s="16"/>
      <c r="J1" s="16"/>
      <c r="K1" s="61" t="s">
        <v>41</v>
      </c>
      <c r="L1" s="61"/>
      <c r="M1" s="61"/>
      <c r="N1" s="61"/>
      <c r="O1" s="61"/>
    </row>
    <row r="2" spans="1:15" ht="60" customHeight="1" x14ac:dyDescent="0.25">
      <c r="A2" s="62" t="s">
        <v>42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1:15" ht="36.75" customHeight="1" x14ac:dyDescent="0.25">
      <c r="A3" s="60" t="s">
        <v>27</v>
      </c>
      <c r="B3" s="60" t="s">
        <v>28</v>
      </c>
      <c r="C3" s="60" t="s">
        <v>29</v>
      </c>
      <c r="D3" s="60" t="s">
        <v>30</v>
      </c>
      <c r="E3" s="60" t="s">
        <v>31</v>
      </c>
      <c r="F3" s="60"/>
      <c r="G3" s="60"/>
      <c r="H3" s="60"/>
      <c r="I3" s="60"/>
      <c r="J3" s="60"/>
      <c r="K3" s="60"/>
      <c r="L3" s="60"/>
      <c r="M3" s="60"/>
      <c r="N3" s="60"/>
      <c r="O3" s="60"/>
    </row>
    <row r="4" spans="1:15" ht="53.25" customHeight="1" x14ac:dyDescent="0.25">
      <c r="A4" s="63"/>
      <c r="B4" s="63"/>
      <c r="C4" s="60"/>
      <c r="D4" s="60"/>
      <c r="E4" s="39" t="s">
        <v>6</v>
      </c>
      <c r="F4" s="39" t="s">
        <v>7</v>
      </c>
      <c r="G4" s="39" t="s">
        <v>8</v>
      </c>
      <c r="H4" s="39" t="s">
        <v>9</v>
      </c>
      <c r="I4" s="39" t="s">
        <v>10</v>
      </c>
      <c r="J4" s="39" t="s">
        <v>11</v>
      </c>
      <c r="K4" s="39" t="s">
        <v>12</v>
      </c>
      <c r="L4" s="39" t="s">
        <v>13</v>
      </c>
      <c r="M4" s="39" t="s">
        <v>14</v>
      </c>
      <c r="N4" s="39" t="s">
        <v>15</v>
      </c>
      <c r="O4" s="39" t="s">
        <v>16</v>
      </c>
    </row>
    <row r="5" spans="1:15" ht="60" x14ac:dyDescent="0.25">
      <c r="A5" s="58" t="s">
        <v>136</v>
      </c>
      <c r="B5" s="33" t="s">
        <v>43</v>
      </c>
      <c r="C5" s="22" t="s">
        <v>44</v>
      </c>
      <c r="D5" s="23">
        <v>1.1000000000000001</v>
      </c>
      <c r="E5" s="17">
        <v>1.7</v>
      </c>
      <c r="F5" s="52">
        <f>1049.6/1000</f>
        <v>1.0495999999999999</v>
      </c>
      <c r="G5" s="38">
        <f>648.2/1000</f>
        <v>0.6482</v>
      </c>
      <c r="H5" s="38">
        <v>0</v>
      </c>
      <c r="I5" s="31">
        <v>0</v>
      </c>
      <c r="J5" s="31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</row>
    <row r="6" spans="1:15" ht="45" x14ac:dyDescent="0.25">
      <c r="A6" s="64"/>
      <c r="B6" s="33" t="s">
        <v>45</v>
      </c>
      <c r="C6" s="22" t="s">
        <v>46</v>
      </c>
      <c r="D6" s="22">
        <v>16</v>
      </c>
      <c r="E6" s="17">
        <v>25</v>
      </c>
      <c r="F6" s="17">
        <v>18</v>
      </c>
      <c r="G6" s="37">
        <v>10</v>
      </c>
      <c r="H6" s="37">
        <v>0</v>
      </c>
      <c r="I6" s="31">
        <v>0</v>
      </c>
      <c r="J6" s="31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</row>
    <row r="7" spans="1:15" ht="45" x14ac:dyDescent="0.25">
      <c r="A7" s="64"/>
      <c r="B7" s="33" t="s">
        <v>119</v>
      </c>
      <c r="C7" s="22" t="s">
        <v>120</v>
      </c>
      <c r="D7" s="22">
        <v>25.1</v>
      </c>
      <c r="E7" s="17">
        <v>25.12</v>
      </c>
      <c r="F7" s="17">
        <v>25.15</v>
      </c>
      <c r="G7" s="31">
        <v>25.5</v>
      </c>
      <c r="H7" s="31">
        <v>25.5</v>
      </c>
      <c r="I7" s="31">
        <v>25.5</v>
      </c>
      <c r="J7" s="31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</row>
    <row r="8" spans="1:15" ht="45" x14ac:dyDescent="0.25">
      <c r="A8" s="59"/>
      <c r="B8" s="33" t="s">
        <v>132</v>
      </c>
      <c r="C8" s="22" t="s">
        <v>133</v>
      </c>
      <c r="D8" s="22">
        <v>0</v>
      </c>
      <c r="E8" s="48">
        <v>0</v>
      </c>
      <c r="F8" s="37">
        <v>1</v>
      </c>
      <c r="G8" s="37">
        <v>1</v>
      </c>
      <c r="H8" s="31">
        <v>0</v>
      </c>
      <c r="I8" s="31">
        <v>0</v>
      </c>
      <c r="J8" s="31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</row>
    <row r="9" spans="1:15" ht="75" x14ac:dyDescent="0.25">
      <c r="A9" s="33" t="s">
        <v>116</v>
      </c>
      <c r="B9" s="33" t="s">
        <v>115</v>
      </c>
      <c r="C9" s="22" t="s">
        <v>47</v>
      </c>
      <c r="D9" s="22">
        <v>19</v>
      </c>
      <c r="E9" s="28">
        <v>18</v>
      </c>
      <c r="F9" s="37">
        <v>26</v>
      </c>
      <c r="G9" s="37">
        <v>24</v>
      </c>
      <c r="H9" s="37">
        <v>1</v>
      </c>
      <c r="I9" s="31">
        <v>0</v>
      </c>
      <c r="J9" s="31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</row>
    <row r="10" spans="1:15" ht="45" x14ac:dyDescent="0.25">
      <c r="A10" s="58" t="s">
        <v>68</v>
      </c>
      <c r="B10" s="33" t="s">
        <v>69</v>
      </c>
      <c r="C10" s="22" t="s">
        <v>47</v>
      </c>
      <c r="D10" s="22">
        <v>3</v>
      </c>
      <c r="E10" s="28">
        <v>2</v>
      </c>
      <c r="F10" s="31">
        <v>0</v>
      </c>
      <c r="G10" s="31">
        <v>0</v>
      </c>
      <c r="H10" s="31">
        <v>0</v>
      </c>
      <c r="I10" s="31">
        <v>0</v>
      </c>
      <c r="J10" s="31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</row>
    <row r="11" spans="1:15" ht="45" x14ac:dyDescent="0.25">
      <c r="A11" s="59"/>
      <c r="B11" s="33" t="s">
        <v>71</v>
      </c>
      <c r="C11" s="22" t="s">
        <v>74</v>
      </c>
      <c r="D11" s="22">
        <v>3.7</v>
      </c>
      <c r="E11" s="28">
        <v>2.8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</row>
    <row r="12" spans="1:15" ht="90" x14ac:dyDescent="0.25">
      <c r="A12" s="33" t="s">
        <v>70</v>
      </c>
      <c r="B12" s="33" t="s">
        <v>72</v>
      </c>
      <c r="C12" s="22" t="s">
        <v>73</v>
      </c>
      <c r="D12" s="22">
        <v>0.3</v>
      </c>
      <c r="E12" s="28">
        <v>7.0000000000000007E-2</v>
      </c>
      <c r="F12" s="31">
        <v>0.26</v>
      </c>
      <c r="G12" s="38">
        <v>0.1</v>
      </c>
      <c r="H12" s="31">
        <v>0</v>
      </c>
      <c r="I12" s="31">
        <v>0</v>
      </c>
      <c r="J12" s="31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</row>
    <row r="13" spans="1:15" ht="120" x14ac:dyDescent="0.25">
      <c r="A13" s="33" t="s">
        <v>113</v>
      </c>
      <c r="B13" s="33" t="s">
        <v>112</v>
      </c>
      <c r="C13" s="22" t="s">
        <v>114</v>
      </c>
      <c r="D13" s="22">
        <v>0</v>
      </c>
      <c r="E13" s="28">
        <v>8</v>
      </c>
      <c r="F13" s="31">
        <v>0</v>
      </c>
      <c r="G13" s="31">
        <v>0</v>
      </c>
      <c r="H13" s="31">
        <v>0</v>
      </c>
      <c r="I13" s="31">
        <v>0</v>
      </c>
      <c r="J13" s="31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</row>
    <row r="14" spans="1:15" ht="60" x14ac:dyDescent="0.25">
      <c r="A14" s="56" t="s">
        <v>135</v>
      </c>
      <c r="B14" s="33" t="s">
        <v>131</v>
      </c>
      <c r="C14" s="22" t="s">
        <v>130</v>
      </c>
      <c r="D14" s="22">
        <v>0</v>
      </c>
      <c r="E14" s="28">
        <v>1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</row>
    <row r="15" spans="1:15" ht="45" x14ac:dyDescent="0.25">
      <c r="A15" s="57"/>
      <c r="B15" s="33" t="s">
        <v>228</v>
      </c>
      <c r="C15" s="22" t="s">
        <v>130</v>
      </c>
      <c r="D15" s="22">
        <v>0</v>
      </c>
      <c r="E15" s="46">
        <v>0</v>
      </c>
      <c r="F15" s="37">
        <v>13</v>
      </c>
      <c r="G15" s="31">
        <v>0</v>
      </c>
      <c r="H15" s="31">
        <v>0</v>
      </c>
      <c r="I15" s="31">
        <v>0</v>
      </c>
      <c r="J15" s="31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</row>
  </sheetData>
  <mergeCells count="10">
    <mergeCell ref="A14:A15"/>
    <mergeCell ref="A10:A11"/>
    <mergeCell ref="E3:O3"/>
    <mergeCell ref="K1:O1"/>
    <mergeCell ref="A2:O2"/>
    <mergeCell ref="A3:A4"/>
    <mergeCell ref="B3:B4"/>
    <mergeCell ref="C3:C4"/>
    <mergeCell ref="D3:D4"/>
    <mergeCell ref="A5:A8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Q111"/>
  <sheetViews>
    <sheetView tabSelected="1" view="pageBreakPreview" zoomScale="70" zoomScaleNormal="70" zoomScaleSheetLayoutView="70" workbookViewId="0">
      <pane xSplit="4" ySplit="9" topLeftCell="E46" activePane="bottomRight" state="frozen"/>
      <selection pane="topRight" activeCell="E1" sqref="E1"/>
      <selection pane="bottomLeft" activeCell="A10" sqref="A10"/>
      <selection pane="bottomRight" activeCell="F48" sqref="F48"/>
    </sheetView>
  </sheetViews>
  <sheetFormatPr defaultRowHeight="15.75" outlineLevelCol="1" x14ac:dyDescent="0.25"/>
  <cols>
    <col min="1" max="1" width="6.5703125" style="2" customWidth="1"/>
    <col min="2" max="2" width="33.42578125" style="1" customWidth="1"/>
    <col min="3" max="3" width="20.42578125" style="1" customWidth="1"/>
    <col min="4" max="4" width="16.42578125" style="7" customWidth="1"/>
    <col min="5" max="5" width="16.140625" style="4" customWidth="1"/>
    <col min="6" max="6" width="15" style="1" customWidth="1" outlineLevel="1"/>
    <col min="7" max="7" width="15.42578125" style="1" customWidth="1"/>
    <col min="8" max="8" width="17.28515625" style="1" customWidth="1"/>
    <col min="9" max="9" width="15.140625" style="1" customWidth="1"/>
    <col min="10" max="10" width="16.85546875" style="4" customWidth="1" collapsed="1"/>
    <col min="11" max="11" width="15" style="1" hidden="1" customWidth="1" outlineLevel="1"/>
    <col min="12" max="12" width="15.42578125" style="1" customWidth="1"/>
    <col min="13" max="13" width="15.5703125" style="1" customWidth="1"/>
    <col min="14" max="14" width="13.140625" style="1" customWidth="1"/>
    <col min="15" max="15" width="15.5703125" style="5" customWidth="1" collapsed="1"/>
    <col min="16" max="16" width="15" style="6" hidden="1" customWidth="1" outlineLevel="1"/>
    <col min="17" max="17" width="13.85546875" style="1" customWidth="1"/>
    <col min="18" max="18" width="19.140625" style="1" customWidth="1"/>
    <col min="19" max="19" width="13.85546875" style="1" customWidth="1"/>
    <col min="20" max="20" width="15.5703125" style="4" customWidth="1" collapsed="1"/>
    <col min="21" max="21" width="15.5703125" style="1" hidden="1" customWidth="1" outlineLevel="1"/>
    <col min="22" max="22" width="16.42578125" style="1" customWidth="1"/>
    <col min="23" max="23" width="15.28515625" style="1" customWidth="1"/>
    <col min="24" max="24" width="14.28515625" style="6" customWidth="1"/>
    <col min="25" max="25" width="14" style="4" customWidth="1" collapsed="1"/>
    <col min="26" max="26" width="13.5703125" style="1" hidden="1" customWidth="1" outlineLevel="1"/>
    <col min="27" max="27" width="14.140625" style="1" customWidth="1"/>
    <col min="28" max="28" width="16.7109375" style="1" customWidth="1"/>
    <col min="29" max="29" width="13.28515625" style="6" customWidth="1"/>
    <col min="30" max="30" width="15" style="4" customWidth="1" collapsed="1"/>
    <col min="31" max="31" width="15" style="1" hidden="1" customWidth="1" outlineLevel="1"/>
    <col min="32" max="33" width="15" style="1" customWidth="1"/>
    <col min="34" max="34" width="15.7109375" style="6" customWidth="1"/>
    <col min="35" max="35" width="12" style="4" customWidth="1" collapsed="1"/>
    <col min="36" max="36" width="15" style="1" hidden="1" customWidth="1" outlineLevel="1"/>
    <col min="37" max="37" width="13.85546875" style="1" customWidth="1"/>
    <col min="38" max="38" width="17" style="1" customWidth="1"/>
    <col min="39" max="39" width="15.7109375" style="6" customWidth="1"/>
    <col min="40" max="40" width="12.28515625" style="4" customWidth="1" collapsed="1"/>
    <col min="41" max="41" width="15" style="1" hidden="1" customWidth="1" outlineLevel="1"/>
    <col min="42" max="42" width="15" style="1" customWidth="1"/>
    <col min="43" max="43" width="15.5703125" style="1" customWidth="1"/>
    <col min="44" max="44" width="13.85546875" style="6" customWidth="1"/>
    <col min="45" max="45" width="13.28515625" style="4" customWidth="1" collapsed="1"/>
    <col min="46" max="46" width="10.7109375" style="1" hidden="1" customWidth="1" outlineLevel="1"/>
    <col min="47" max="47" width="11.7109375" style="1" customWidth="1"/>
    <col min="48" max="48" width="14.42578125" style="1" customWidth="1"/>
    <col min="49" max="49" width="10.5703125" style="6" customWidth="1"/>
    <col min="50" max="50" width="13.42578125" style="4" customWidth="1" collapsed="1"/>
    <col min="51" max="51" width="12" style="1" hidden="1" customWidth="1" outlineLevel="1"/>
    <col min="52" max="52" width="9.85546875" style="1" customWidth="1"/>
    <col min="53" max="53" width="13.7109375" style="1" customWidth="1"/>
    <col min="54" max="54" width="10.5703125" style="6" customWidth="1"/>
    <col min="55" max="55" width="12.140625" style="4" customWidth="1" collapsed="1"/>
    <col min="56" max="56" width="10.85546875" style="1" hidden="1" customWidth="1" outlineLevel="1"/>
    <col min="57" max="57" width="12.7109375" style="1" customWidth="1"/>
    <col min="58" max="58" width="15" style="1" customWidth="1"/>
    <col min="59" max="59" width="12.140625" style="6" customWidth="1"/>
    <col min="60" max="60" width="13" style="4" customWidth="1" collapsed="1"/>
    <col min="61" max="61" width="11.5703125" style="1" hidden="1" customWidth="1" outlineLevel="1"/>
    <col min="62" max="62" width="11.5703125" style="1" customWidth="1"/>
    <col min="63" max="63" width="17" style="1" customWidth="1"/>
    <col min="64" max="64" width="10.85546875" style="6" customWidth="1"/>
    <col min="65" max="16384" width="9.140625" style="1"/>
  </cols>
  <sheetData>
    <row r="1" spans="1:67" ht="60" customHeight="1" x14ac:dyDescent="0.25">
      <c r="BJ1" s="71" t="s">
        <v>37</v>
      </c>
      <c r="BK1" s="71"/>
      <c r="BL1" s="71"/>
    </row>
    <row r="2" spans="1:67" ht="44.25" customHeight="1" x14ac:dyDescent="0.25">
      <c r="BJ2" s="71"/>
      <c r="BK2" s="71"/>
      <c r="BL2" s="71"/>
    </row>
    <row r="3" spans="1:67" ht="30.75" customHeight="1" x14ac:dyDescent="0.25">
      <c r="A3" s="76" t="s">
        <v>36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1"/>
      <c r="AR3" s="1"/>
      <c r="AS3" s="1"/>
      <c r="AW3" s="1"/>
      <c r="AX3" s="1"/>
      <c r="BB3" s="1"/>
      <c r="BC3" s="1"/>
      <c r="BG3" s="1"/>
      <c r="BH3" s="1"/>
      <c r="BJ3" s="71"/>
      <c r="BK3" s="71"/>
      <c r="BL3" s="71"/>
      <c r="BM3" s="15"/>
      <c r="BN3" s="15"/>
      <c r="BO3" s="15"/>
    </row>
    <row r="4" spans="1:67" x14ac:dyDescent="0.25">
      <c r="E4" s="3"/>
    </row>
    <row r="5" spans="1:67" x14ac:dyDescent="0.25">
      <c r="A5" s="77" t="s">
        <v>0</v>
      </c>
      <c r="B5" s="75" t="s">
        <v>1</v>
      </c>
      <c r="C5" s="75" t="s">
        <v>2</v>
      </c>
      <c r="D5" s="75" t="s">
        <v>3</v>
      </c>
      <c r="E5" s="70" t="s">
        <v>4</v>
      </c>
      <c r="F5" s="70"/>
      <c r="G5" s="70"/>
      <c r="H5" s="70"/>
      <c r="I5" s="70"/>
      <c r="J5" s="70" t="s">
        <v>5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</row>
    <row r="6" spans="1:67" x14ac:dyDescent="0.25">
      <c r="A6" s="77"/>
      <c r="B6" s="75"/>
      <c r="C6" s="75"/>
      <c r="D6" s="75"/>
      <c r="E6" s="70"/>
      <c r="F6" s="70"/>
      <c r="G6" s="70"/>
      <c r="H6" s="70"/>
      <c r="I6" s="70"/>
      <c r="J6" s="70" t="s">
        <v>6</v>
      </c>
      <c r="K6" s="70"/>
      <c r="L6" s="70"/>
      <c r="M6" s="70"/>
      <c r="N6" s="70"/>
      <c r="O6" s="70" t="s">
        <v>7</v>
      </c>
      <c r="P6" s="70"/>
      <c r="Q6" s="70"/>
      <c r="R6" s="70"/>
      <c r="S6" s="70"/>
      <c r="T6" s="70" t="s">
        <v>8</v>
      </c>
      <c r="U6" s="70"/>
      <c r="V6" s="70"/>
      <c r="W6" s="70"/>
      <c r="X6" s="70"/>
      <c r="Y6" s="70" t="s">
        <v>9</v>
      </c>
      <c r="Z6" s="70"/>
      <c r="AA6" s="70"/>
      <c r="AB6" s="70"/>
      <c r="AC6" s="70"/>
      <c r="AD6" s="70" t="s">
        <v>10</v>
      </c>
      <c r="AE6" s="70"/>
      <c r="AF6" s="70"/>
      <c r="AG6" s="70"/>
      <c r="AH6" s="70"/>
      <c r="AI6" s="70" t="s">
        <v>11</v>
      </c>
      <c r="AJ6" s="70"/>
      <c r="AK6" s="70"/>
      <c r="AL6" s="70"/>
      <c r="AM6" s="70"/>
      <c r="AN6" s="70" t="s">
        <v>12</v>
      </c>
      <c r="AO6" s="70"/>
      <c r="AP6" s="70"/>
      <c r="AQ6" s="70"/>
      <c r="AR6" s="70"/>
      <c r="AS6" s="70" t="s">
        <v>13</v>
      </c>
      <c r="AT6" s="70"/>
      <c r="AU6" s="70"/>
      <c r="AV6" s="70"/>
      <c r="AW6" s="70"/>
      <c r="AX6" s="70" t="s">
        <v>14</v>
      </c>
      <c r="AY6" s="70"/>
      <c r="AZ6" s="70"/>
      <c r="BA6" s="70"/>
      <c r="BB6" s="70"/>
      <c r="BC6" s="70" t="s">
        <v>15</v>
      </c>
      <c r="BD6" s="70"/>
      <c r="BE6" s="70"/>
      <c r="BF6" s="70"/>
      <c r="BG6" s="70"/>
      <c r="BH6" s="70" t="s">
        <v>16</v>
      </c>
      <c r="BI6" s="70"/>
      <c r="BJ6" s="70"/>
      <c r="BK6" s="70"/>
      <c r="BL6" s="70"/>
    </row>
    <row r="7" spans="1:67" x14ac:dyDescent="0.25">
      <c r="A7" s="77"/>
      <c r="B7" s="75"/>
      <c r="C7" s="75"/>
      <c r="D7" s="75"/>
      <c r="E7" s="73" t="s">
        <v>17</v>
      </c>
      <c r="F7" s="74" t="s">
        <v>18</v>
      </c>
      <c r="G7" s="74"/>
      <c r="H7" s="74"/>
      <c r="I7" s="74"/>
      <c r="J7" s="73" t="s">
        <v>17</v>
      </c>
      <c r="K7" s="74" t="s">
        <v>18</v>
      </c>
      <c r="L7" s="74"/>
      <c r="M7" s="74"/>
      <c r="N7" s="74"/>
      <c r="O7" s="73" t="s">
        <v>17</v>
      </c>
      <c r="P7" s="74" t="s">
        <v>18</v>
      </c>
      <c r="Q7" s="74"/>
      <c r="R7" s="74"/>
      <c r="S7" s="74"/>
      <c r="T7" s="73" t="s">
        <v>17</v>
      </c>
      <c r="U7" s="74" t="s">
        <v>18</v>
      </c>
      <c r="V7" s="74"/>
      <c r="W7" s="74"/>
      <c r="X7" s="74"/>
      <c r="Y7" s="73" t="s">
        <v>17</v>
      </c>
      <c r="Z7" s="74" t="s">
        <v>18</v>
      </c>
      <c r="AA7" s="74"/>
      <c r="AB7" s="74"/>
      <c r="AC7" s="74"/>
      <c r="AD7" s="73" t="s">
        <v>17</v>
      </c>
      <c r="AE7" s="74" t="s">
        <v>18</v>
      </c>
      <c r="AF7" s="74"/>
      <c r="AG7" s="74"/>
      <c r="AH7" s="74"/>
      <c r="AI7" s="73" t="s">
        <v>17</v>
      </c>
      <c r="AJ7" s="74" t="s">
        <v>18</v>
      </c>
      <c r="AK7" s="74"/>
      <c r="AL7" s="74"/>
      <c r="AM7" s="74"/>
      <c r="AN7" s="73" t="s">
        <v>17</v>
      </c>
      <c r="AO7" s="74" t="s">
        <v>18</v>
      </c>
      <c r="AP7" s="74"/>
      <c r="AQ7" s="74"/>
      <c r="AR7" s="74"/>
      <c r="AS7" s="73" t="s">
        <v>17</v>
      </c>
      <c r="AT7" s="74" t="s">
        <v>18</v>
      </c>
      <c r="AU7" s="74"/>
      <c r="AV7" s="74"/>
      <c r="AW7" s="74"/>
      <c r="AX7" s="73" t="s">
        <v>17</v>
      </c>
      <c r="AY7" s="74" t="s">
        <v>18</v>
      </c>
      <c r="AZ7" s="74"/>
      <c r="BA7" s="74"/>
      <c r="BB7" s="74"/>
      <c r="BC7" s="73" t="s">
        <v>17</v>
      </c>
      <c r="BD7" s="74" t="s">
        <v>18</v>
      </c>
      <c r="BE7" s="74"/>
      <c r="BF7" s="74"/>
      <c r="BG7" s="74"/>
      <c r="BH7" s="73" t="s">
        <v>17</v>
      </c>
      <c r="BI7" s="74" t="s">
        <v>18</v>
      </c>
      <c r="BJ7" s="74"/>
      <c r="BK7" s="74"/>
      <c r="BL7" s="74"/>
    </row>
    <row r="8" spans="1:67" s="7" customFormat="1" ht="52.5" customHeight="1" x14ac:dyDescent="0.25">
      <c r="A8" s="77"/>
      <c r="B8" s="75"/>
      <c r="C8" s="75"/>
      <c r="D8" s="75"/>
      <c r="E8" s="73"/>
      <c r="F8" s="55" t="s">
        <v>19</v>
      </c>
      <c r="G8" s="55" t="s">
        <v>20</v>
      </c>
      <c r="H8" s="55" t="s">
        <v>21</v>
      </c>
      <c r="I8" s="55" t="s">
        <v>22</v>
      </c>
      <c r="J8" s="73"/>
      <c r="K8" s="55" t="s">
        <v>19</v>
      </c>
      <c r="L8" s="55" t="s">
        <v>20</v>
      </c>
      <c r="M8" s="55" t="s">
        <v>21</v>
      </c>
      <c r="N8" s="55" t="s">
        <v>22</v>
      </c>
      <c r="O8" s="73"/>
      <c r="P8" s="55" t="s">
        <v>19</v>
      </c>
      <c r="Q8" s="55" t="s">
        <v>20</v>
      </c>
      <c r="R8" s="55" t="s">
        <v>21</v>
      </c>
      <c r="S8" s="55" t="s">
        <v>22</v>
      </c>
      <c r="T8" s="73"/>
      <c r="U8" s="55" t="s">
        <v>19</v>
      </c>
      <c r="V8" s="55" t="s">
        <v>20</v>
      </c>
      <c r="W8" s="55" t="s">
        <v>21</v>
      </c>
      <c r="X8" s="55" t="s">
        <v>22</v>
      </c>
      <c r="Y8" s="73"/>
      <c r="Z8" s="55" t="s">
        <v>19</v>
      </c>
      <c r="AA8" s="55" t="s">
        <v>20</v>
      </c>
      <c r="AB8" s="55" t="s">
        <v>21</v>
      </c>
      <c r="AC8" s="55" t="s">
        <v>22</v>
      </c>
      <c r="AD8" s="73"/>
      <c r="AE8" s="55" t="s">
        <v>19</v>
      </c>
      <c r="AF8" s="55" t="s">
        <v>20</v>
      </c>
      <c r="AG8" s="55" t="s">
        <v>21</v>
      </c>
      <c r="AH8" s="55" t="s">
        <v>22</v>
      </c>
      <c r="AI8" s="73"/>
      <c r="AJ8" s="55" t="s">
        <v>19</v>
      </c>
      <c r="AK8" s="55" t="s">
        <v>20</v>
      </c>
      <c r="AL8" s="55" t="s">
        <v>21</v>
      </c>
      <c r="AM8" s="55" t="s">
        <v>22</v>
      </c>
      <c r="AN8" s="73"/>
      <c r="AO8" s="55" t="s">
        <v>19</v>
      </c>
      <c r="AP8" s="55" t="s">
        <v>20</v>
      </c>
      <c r="AQ8" s="55" t="s">
        <v>21</v>
      </c>
      <c r="AR8" s="55" t="s">
        <v>22</v>
      </c>
      <c r="AS8" s="73"/>
      <c r="AT8" s="55" t="s">
        <v>19</v>
      </c>
      <c r="AU8" s="55" t="s">
        <v>20</v>
      </c>
      <c r="AV8" s="55" t="s">
        <v>21</v>
      </c>
      <c r="AW8" s="55" t="s">
        <v>22</v>
      </c>
      <c r="AX8" s="73"/>
      <c r="AY8" s="55" t="s">
        <v>19</v>
      </c>
      <c r="AZ8" s="55" t="s">
        <v>20</v>
      </c>
      <c r="BA8" s="55" t="s">
        <v>21</v>
      </c>
      <c r="BB8" s="55" t="s">
        <v>22</v>
      </c>
      <c r="BC8" s="73"/>
      <c r="BD8" s="55" t="s">
        <v>19</v>
      </c>
      <c r="BE8" s="55" t="s">
        <v>20</v>
      </c>
      <c r="BF8" s="55" t="s">
        <v>21</v>
      </c>
      <c r="BG8" s="55" t="s">
        <v>22</v>
      </c>
      <c r="BH8" s="73"/>
      <c r="BI8" s="55" t="s">
        <v>19</v>
      </c>
      <c r="BJ8" s="55" t="s">
        <v>20</v>
      </c>
      <c r="BK8" s="55" t="s">
        <v>21</v>
      </c>
      <c r="BL8" s="55" t="s">
        <v>22</v>
      </c>
    </row>
    <row r="9" spans="1:67" s="7" customFormat="1" x14ac:dyDescent="0.25">
      <c r="A9" s="54">
        <v>1</v>
      </c>
      <c r="B9" s="55">
        <v>2</v>
      </c>
      <c r="C9" s="55">
        <v>3</v>
      </c>
      <c r="D9" s="55">
        <v>4</v>
      </c>
      <c r="E9" s="55">
        <v>5</v>
      </c>
      <c r="F9" s="54">
        <v>6</v>
      </c>
      <c r="G9" s="55">
        <v>6</v>
      </c>
      <c r="H9" s="55">
        <v>7</v>
      </c>
      <c r="I9" s="55">
        <v>8</v>
      </c>
      <c r="J9" s="54" t="s">
        <v>150</v>
      </c>
      <c r="K9" s="55">
        <v>10</v>
      </c>
      <c r="L9" s="55">
        <v>10</v>
      </c>
      <c r="M9" s="55">
        <v>11</v>
      </c>
      <c r="N9" s="54" t="s">
        <v>151</v>
      </c>
      <c r="O9" s="55">
        <v>13</v>
      </c>
      <c r="P9" s="54">
        <v>16</v>
      </c>
      <c r="Q9" s="55">
        <v>14</v>
      </c>
      <c r="R9" s="55">
        <v>15</v>
      </c>
      <c r="S9" s="55">
        <v>16</v>
      </c>
      <c r="T9" s="54" t="s">
        <v>152</v>
      </c>
      <c r="U9" s="55">
        <v>21</v>
      </c>
      <c r="V9" s="55">
        <v>18</v>
      </c>
      <c r="W9" s="55">
        <v>19</v>
      </c>
      <c r="X9" s="54" t="s">
        <v>153</v>
      </c>
      <c r="Y9" s="55">
        <v>21</v>
      </c>
      <c r="Z9" s="54">
        <v>26</v>
      </c>
      <c r="AA9" s="55">
        <v>22</v>
      </c>
      <c r="AB9" s="55">
        <v>23</v>
      </c>
      <c r="AC9" s="55">
        <v>24</v>
      </c>
      <c r="AD9" s="54" t="s">
        <v>154</v>
      </c>
      <c r="AE9" s="55">
        <v>31</v>
      </c>
      <c r="AF9" s="55">
        <v>26</v>
      </c>
      <c r="AG9" s="55">
        <v>27</v>
      </c>
      <c r="AH9" s="54" t="s">
        <v>155</v>
      </c>
      <c r="AI9" s="55">
        <v>29</v>
      </c>
      <c r="AJ9" s="54">
        <v>36</v>
      </c>
      <c r="AK9" s="55">
        <v>30</v>
      </c>
      <c r="AL9" s="55">
        <v>31</v>
      </c>
      <c r="AM9" s="55">
        <v>32</v>
      </c>
      <c r="AN9" s="54" t="s">
        <v>156</v>
      </c>
      <c r="AO9" s="55">
        <v>41</v>
      </c>
      <c r="AP9" s="55">
        <v>34</v>
      </c>
      <c r="AQ9" s="55">
        <v>35</v>
      </c>
      <c r="AR9" s="54" t="s">
        <v>157</v>
      </c>
      <c r="AS9" s="55">
        <v>37</v>
      </c>
      <c r="AT9" s="54">
        <v>46</v>
      </c>
      <c r="AU9" s="55">
        <v>38</v>
      </c>
      <c r="AV9" s="55">
        <v>39</v>
      </c>
      <c r="AW9" s="55">
        <v>40</v>
      </c>
      <c r="AX9" s="54" t="s">
        <v>158</v>
      </c>
      <c r="AY9" s="55">
        <v>51</v>
      </c>
      <c r="AZ9" s="55">
        <v>42</v>
      </c>
      <c r="BA9" s="55">
        <v>43</v>
      </c>
      <c r="BB9" s="54" t="s">
        <v>159</v>
      </c>
      <c r="BC9" s="55">
        <v>45</v>
      </c>
      <c r="BD9" s="54">
        <v>56</v>
      </c>
      <c r="BE9" s="55">
        <v>46</v>
      </c>
      <c r="BF9" s="55">
        <v>47</v>
      </c>
      <c r="BG9" s="55">
        <v>48</v>
      </c>
      <c r="BH9" s="54" t="s">
        <v>160</v>
      </c>
      <c r="BI9" s="55">
        <v>61</v>
      </c>
      <c r="BJ9" s="55">
        <v>50</v>
      </c>
      <c r="BK9" s="55">
        <v>51</v>
      </c>
      <c r="BL9" s="54" t="s">
        <v>161</v>
      </c>
    </row>
    <row r="10" spans="1:67" s="9" customFormat="1" x14ac:dyDescent="0.25">
      <c r="A10" s="54"/>
      <c r="B10" s="75" t="s">
        <v>35</v>
      </c>
      <c r="C10" s="75"/>
      <c r="D10" s="75"/>
      <c r="E10" s="8">
        <f t="shared" ref="E10:AJ10" si="0">E11+E29+E96+E99+E107+E109</f>
        <v>828180.8</v>
      </c>
      <c r="F10" s="8">
        <f t="shared" si="0"/>
        <v>0</v>
      </c>
      <c r="G10" s="8">
        <f t="shared" si="0"/>
        <v>0</v>
      </c>
      <c r="H10" s="8">
        <f t="shared" si="0"/>
        <v>828180.8</v>
      </c>
      <c r="I10" s="8">
        <f t="shared" si="0"/>
        <v>0</v>
      </c>
      <c r="J10" s="8">
        <f t="shared" si="0"/>
        <v>41150.199999999997</v>
      </c>
      <c r="K10" s="8">
        <f t="shared" si="0"/>
        <v>0</v>
      </c>
      <c r="L10" s="8">
        <f t="shared" si="0"/>
        <v>0</v>
      </c>
      <c r="M10" s="8">
        <f t="shared" si="0"/>
        <v>41150.199999999997</v>
      </c>
      <c r="N10" s="8">
        <f t="shared" si="0"/>
        <v>0</v>
      </c>
      <c r="O10" s="8">
        <f t="shared" si="0"/>
        <v>100901.60000000003</v>
      </c>
      <c r="P10" s="8">
        <f t="shared" si="0"/>
        <v>0</v>
      </c>
      <c r="Q10" s="8">
        <f t="shared" si="0"/>
        <v>0</v>
      </c>
      <c r="R10" s="8">
        <f t="shared" si="0"/>
        <v>100901.60000000003</v>
      </c>
      <c r="S10" s="8">
        <f t="shared" si="0"/>
        <v>0</v>
      </c>
      <c r="T10" s="8">
        <f t="shared" si="0"/>
        <v>133215.4</v>
      </c>
      <c r="U10" s="8">
        <f t="shared" si="0"/>
        <v>0</v>
      </c>
      <c r="V10" s="8">
        <f t="shared" si="0"/>
        <v>0</v>
      </c>
      <c r="W10" s="8">
        <f t="shared" si="0"/>
        <v>133215.4</v>
      </c>
      <c r="X10" s="8">
        <f t="shared" si="0"/>
        <v>0</v>
      </c>
      <c r="Y10" s="8">
        <f t="shared" si="0"/>
        <v>42294.400000000001</v>
      </c>
      <c r="Z10" s="8">
        <f t="shared" si="0"/>
        <v>0</v>
      </c>
      <c r="AA10" s="8">
        <f t="shared" si="0"/>
        <v>0</v>
      </c>
      <c r="AB10" s="8">
        <f t="shared" si="0"/>
        <v>42294.400000000001</v>
      </c>
      <c r="AC10" s="8">
        <f t="shared" si="0"/>
        <v>0</v>
      </c>
      <c r="AD10" s="8">
        <f t="shared" si="0"/>
        <v>72945.600000000006</v>
      </c>
      <c r="AE10" s="8">
        <f t="shared" si="0"/>
        <v>0</v>
      </c>
      <c r="AF10" s="8">
        <f t="shared" si="0"/>
        <v>0</v>
      </c>
      <c r="AG10" s="8">
        <f t="shared" si="0"/>
        <v>72945.600000000006</v>
      </c>
      <c r="AH10" s="8">
        <f t="shared" si="0"/>
        <v>0</v>
      </c>
      <c r="AI10" s="8">
        <f t="shared" si="0"/>
        <v>72945.600000000006</v>
      </c>
      <c r="AJ10" s="8">
        <f t="shared" si="0"/>
        <v>0</v>
      </c>
      <c r="AK10" s="8">
        <f t="shared" ref="AK10:BL10" si="1">AK11+AK29+AK96+AK99+AK107+AK109</f>
        <v>0</v>
      </c>
      <c r="AL10" s="8">
        <f t="shared" si="1"/>
        <v>72945.600000000006</v>
      </c>
      <c r="AM10" s="8">
        <f t="shared" si="1"/>
        <v>0</v>
      </c>
      <c r="AN10" s="8">
        <f t="shared" si="1"/>
        <v>72945.600000000006</v>
      </c>
      <c r="AO10" s="8">
        <f t="shared" si="1"/>
        <v>0</v>
      </c>
      <c r="AP10" s="8">
        <f t="shared" si="1"/>
        <v>0</v>
      </c>
      <c r="AQ10" s="8">
        <f t="shared" si="1"/>
        <v>72945.600000000006</v>
      </c>
      <c r="AR10" s="8">
        <f t="shared" si="1"/>
        <v>0</v>
      </c>
      <c r="AS10" s="8">
        <f t="shared" si="1"/>
        <v>72945.600000000006</v>
      </c>
      <c r="AT10" s="8">
        <f t="shared" si="1"/>
        <v>0</v>
      </c>
      <c r="AU10" s="8">
        <f t="shared" si="1"/>
        <v>0</v>
      </c>
      <c r="AV10" s="8">
        <f t="shared" si="1"/>
        <v>72945.600000000006</v>
      </c>
      <c r="AW10" s="8">
        <f t="shared" si="1"/>
        <v>0</v>
      </c>
      <c r="AX10" s="8">
        <f t="shared" si="1"/>
        <v>72945.600000000006</v>
      </c>
      <c r="AY10" s="8">
        <f t="shared" si="1"/>
        <v>0</v>
      </c>
      <c r="AZ10" s="8">
        <f t="shared" si="1"/>
        <v>0</v>
      </c>
      <c r="BA10" s="8">
        <f t="shared" si="1"/>
        <v>72945.600000000006</v>
      </c>
      <c r="BB10" s="8">
        <f t="shared" si="1"/>
        <v>0</v>
      </c>
      <c r="BC10" s="8">
        <f t="shared" si="1"/>
        <v>72945.600000000006</v>
      </c>
      <c r="BD10" s="8">
        <f t="shared" si="1"/>
        <v>0</v>
      </c>
      <c r="BE10" s="8">
        <f t="shared" si="1"/>
        <v>0</v>
      </c>
      <c r="BF10" s="8">
        <f t="shared" si="1"/>
        <v>72945.600000000006</v>
      </c>
      <c r="BG10" s="8">
        <f t="shared" si="1"/>
        <v>0</v>
      </c>
      <c r="BH10" s="8">
        <f t="shared" si="1"/>
        <v>72945.600000000006</v>
      </c>
      <c r="BI10" s="8">
        <f t="shared" si="1"/>
        <v>0</v>
      </c>
      <c r="BJ10" s="8">
        <f t="shared" si="1"/>
        <v>0</v>
      </c>
      <c r="BK10" s="8">
        <f t="shared" si="1"/>
        <v>72945.600000000006</v>
      </c>
      <c r="BL10" s="8">
        <f t="shared" si="1"/>
        <v>0</v>
      </c>
    </row>
    <row r="11" spans="1:67" s="9" customFormat="1" x14ac:dyDescent="0.25">
      <c r="A11" s="54" t="s">
        <v>23</v>
      </c>
      <c r="B11" s="72" t="s">
        <v>38</v>
      </c>
      <c r="C11" s="72"/>
      <c r="D11" s="72"/>
      <c r="E11" s="8">
        <f t="shared" ref="E11:AJ11" si="2">SUM(E12:E28)</f>
        <v>421823.8</v>
      </c>
      <c r="F11" s="8">
        <f t="shared" si="2"/>
        <v>0</v>
      </c>
      <c r="G11" s="8">
        <f t="shared" si="2"/>
        <v>0</v>
      </c>
      <c r="H11" s="8">
        <f t="shared" si="2"/>
        <v>421823.8</v>
      </c>
      <c r="I11" s="8">
        <f t="shared" si="2"/>
        <v>0</v>
      </c>
      <c r="J11" s="8">
        <f t="shared" si="2"/>
        <v>26084.699999999997</v>
      </c>
      <c r="K11" s="8">
        <f t="shared" si="2"/>
        <v>0</v>
      </c>
      <c r="L11" s="8">
        <f t="shared" si="2"/>
        <v>0</v>
      </c>
      <c r="M11" s="8">
        <f t="shared" si="2"/>
        <v>26084.699999999997</v>
      </c>
      <c r="N11" s="8">
        <f t="shared" si="2"/>
        <v>0</v>
      </c>
      <c r="O11" s="8">
        <f t="shared" si="2"/>
        <v>12717.1</v>
      </c>
      <c r="P11" s="8">
        <f t="shared" si="2"/>
        <v>0</v>
      </c>
      <c r="Q11" s="8">
        <f t="shared" si="2"/>
        <v>0</v>
      </c>
      <c r="R11" s="8">
        <f t="shared" si="2"/>
        <v>12717.1</v>
      </c>
      <c r="S11" s="8">
        <f t="shared" si="2"/>
        <v>0</v>
      </c>
      <c r="T11" s="8">
        <f t="shared" si="2"/>
        <v>72622</v>
      </c>
      <c r="U11" s="8">
        <f t="shared" si="2"/>
        <v>0</v>
      </c>
      <c r="V11" s="8">
        <f t="shared" si="2"/>
        <v>0</v>
      </c>
      <c r="W11" s="8">
        <f t="shared" si="2"/>
        <v>72622</v>
      </c>
      <c r="X11" s="8">
        <f t="shared" si="2"/>
        <v>0</v>
      </c>
      <c r="Y11" s="8">
        <f t="shared" si="2"/>
        <v>38100</v>
      </c>
      <c r="Z11" s="8">
        <f t="shared" si="2"/>
        <v>0</v>
      </c>
      <c r="AA11" s="8">
        <f t="shared" si="2"/>
        <v>0</v>
      </c>
      <c r="AB11" s="8">
        <f t="shared" si="2"/>
        <v>38100</v>
      </c>
      <c r="AC11" s="8">
        <f t="shared" si="2"/>
        <v>0</v>
      </c>
      <c r="AD11" s="8">
        <f t="shared" si="2"/>
        <v>38900</v>
      </c>
      <c r="AE11" s="8">
        <f t="shared" si="2"/>
        <v>0</v>
      </c>
      <c r="AF11" s="8">
        <f t="shared" si="2"/>
        <v>0</v>
      </c>
      <c r="AG11" s="8">
        <f t="shared" si="2"/>
        <v>38900</v>
      </c>
      <c r="AH11" s="8">
        <f t="shared" si="2"/>
        <v>0</v>
      </c>
      <c r="AI11" s="8">
        <f t="shared" si="2"/>
        <v>38900</v>
      </c>
      <c r="AJ11" s="8">
        <f t="shared" si="2"/>
        <v>0</v>
      </c>
      <c r="AK11" s="8">
        <f t="shared" ref="AK11:BL11" si="3">SUM(AK12:AK28)</f>
        <v>0</v>
      </c>
      <c r="AL11" s="8">
        <f t="shared" si="3"/>
        <v>38900</v>
      </c>
      <c r="AM11" s="8">
        <f t="shared" si="3"/>
        <v>0</v>
      </c>
      <c r="AN11" s="8">
        <f t="shared" si="3"/>
        <v>38900</v>
      </c>
      <c r="AO11" s="8">
        <f t="shared" si="3"/>
        <v>0</v>
      </c>
      <c r="AP11" s="8">
        <f t="shared" si="3"/>
        <v>0</v>
      </c>
      <c r="AQ11" s="8">
        <f t="shared" si="3"/>
        <v>38900</v>
      </c>
      <c r="AR11" s="8">
        <f t="shared" si="3"/>
        <v>0</v>
      </c>
      <c r="AS11" s="8">
        <f t="shared" si="3"/>
        <v>38900</v>
      </c>
      <c r="AT11" s="8">
        <f t="shared" si="3"/>
        <v>0</v>
      </c>
      <c r="AU11" s="8">
        <f t="shared" si="3"/>
        <v>0</v>
      </c>
      <c r="AV11" s="8">
        <f t="shared" si="3"/>
        <v>38900</v>
      </c>
      <c r="AW11" s="8">
        <f t="shared" si="3"/>
        <v>0</v>
      </c>
      <c r="AX11" s="8">
        <f t="shared" si="3"/>
        <v>38900</v>
      </c>
      <c r="AY11" s="8">
        <f t="shared" si="3"/>
        <v>0</v>
      </c>
      <c r="AZ11" s="8">
        <f t="shared" si="3"/>
        <v>0</v>
      </c>
      <c r="BA11" s="8">
        <f t="shared" si="3"/>
        <v>38900</v>
      </c>
      <c r="BB11" s="8">
        <f t="shared" si="3"/>
        <v>0</v>
      </c>
      <c r="BC11" s="8">
        <f t="shared" si="3"/>
        <v>38900</v>
      </c>
      <c r="BD11" s="8">
        <f t="shared" si="3"/>
        <v>0</v>
      </c>
      <c r="BE11" s="8">
        <f t="shared" si="3"/>
        <v>0</v>
      </c>
      <c r="BF11" s="8">
        <f t="shared" si="3"/>
        <v>38900</v>
      </c>
      <c r="BG11" s="8">
        <f t="shared" si="3"/>
        <v>0</v>
      </c>
      <c r="BH11" s="8">
        <f t="shared" si="3"/>
        <v>38900</v>
      </c>
      <c r="BI11" s="8">
        <f t="shared" si="3"/>
        <v>0</v>
      </c>
      <c r="BJ11" s="8">
        <f t="shared" si="3"/>
        <v>0</v>
      </c>
      <c r="BK11" s="8">
        <f t="shared" si="3"/>
        <v>38900</v>
      </c>
      <c r="BL11" s="8">
        <f t="shared" si="3"/>
        <v>0</v>
      </c>
    </row>
    <row r="12" spans="1:67" ht="72.75" customHeight="1" x14ac:dyDescent="0.25">
      <c r="A12" s="10" t="s">
        <v>54</v>
      </c>
      <c r="B12" s="34" t="s">
        <v>55</v>
      </c>
      <c r="C12" s="11" t="s">
        <v>24</v>
      </c>
      <c r="D12" s="11" t="s">
        <v>56</v>
      </c>
      <c r="E12" s="13">
        <f t="shared" ref="E12" si="4">J12+O12+T12+Y12+AD12+AI12+AN12+AS12+AX12</f>
        <v>20754.899999999998</v>
      </c>
      <c r="F12" s="13">
        <f t="shared" ref="F12" si="5">K12+P12+U12+Z12+AE12+AJ12+AO12+AT12+AY12</f>
        <v>0</v>
      </c>
      <c r="G12" s="13">
        <f>L12+Q12+V12+AA12+AF12+AK12+AP12+AU12+AZ12</f>
        <v>0</v>
      </c>
      <c r="H12" s="13">
        <f>M12+R12+W12+AB12+AG12+AL12+AQ12+AV12+BA12</f>
        <v>20754.899999999998</v>
      </c>
      <c r="I12" s="13">
        <f>N12+S12+X12+AC12+AH12+AM12+AR12+AW12+BB12</f>
        <v>0</v>
      </c>
      <c r="J12" s="24">
        <f>M12</f>
        <v>20754.899999999998</v>
      </c>
      <c r="K12" s="29">
        <v>0</v>
      </c>
      <c r="L12" s="29">
        <v>0</v>
      </c>
      <c r="M12" s="24">
        <f>21502.1-747.2</f>
        <v>20754.899999999998</v>
      </c>
      <c r="N12" s="29">
        <v>0</v>
      </c>
      <c r="O12" s="13">
        <f>R12</f>
        <v>0</v>
      </c>
      <c r="P12" s="29">
        <v>0</v>
      </c>
      <c r="Q12" s="29">
        <v>0</v>
      </c>
      <c r="R12" s="29">
        <v>0</v>
      </c>
      <c r="S12" s="29">
        <v>0</v>
      </c>
      <c r="T12" s="13">
        <f>W12</f>
        <v>0</v>
      </c>
      <c r="U12" s="29">
        <v>0</v>
      </c>
      <c r="V12" s="29">
        <v>0</v>
      </c>
      <c r="W12" s="29">
        <v>0</v>
      </c>
      <c r="X12" s="29">
        <v>0</v>
      </c>
      <c r="Y12" s="13">
        <f>AB12</f>
        <v>0</v>
      </c>
      <c r="Z12" s="29">
        <v>0</v>
      </c>
      <c r="AA12" s="29">
        <v>0</v>
      </c>
      <c r="AB12" s="29">
        <v>0</v>
      </c>
      <c r="AC12" s="29">
        <v>0</v>
      </c>
      <c r="AD12" s="13">
        <f>AG12</f>
        <v>0</v>
      </c>
      <c r="AE12" s="29">
        <v>0</v>
      </c>
      <c r="AF12" s="29">
        <v>0</v>
      </c>
      <c r="AG12" s="29">
        <v>0</v>
      </c>
      <c r="AH12" s="29">
        <v>0</v>
      </c>
      <c r="AI12" s="13">
        <f>AL12</f>
        <v>0</v>
      </c>
      <c r="AJ12" s="29">
        <v>0</v>
      </c>
      <c r="AK12" s="29">
        <v>0</v>
      </c>
      <c r="AL12" s="29">
        <v>0</v>
      </c>
      <c r="AM12" s="29">
        <v>0</v>
      </c>
      <c r="AN12" s="13">
        <f>AQ12</f>
        <v>0</v>
      </c>
      <c r="AO12" s="29">
        <v>0</v>
      </c>
      <c r="AP12" s="29">
        <v>0</v>
      </c>
      <c r="AQ12" s="29">
        <v>0</v>
      </c>
      <c r="AR12" s="29">
        <v>0</v>
      </c>
      <c r="AS12" s="13">
        <f>AV12</f>
        <v>0</v>
      </c>
      <c r="AT12" s="29">
        <v>0</v>
      </c>
      <c r="AU12" s="29">
        <v>0</v>
      </c>
      <c r="AV12" s="29">
        <v>0</v>
      </c>
      <c r="AW12" s="29">
        <v>0</v>
      </c>
      <c r="AX12" s="13">
        <f>BA12</f>
        <v>0</v>
      </c>
      <c r="AY12" s="29">
        <v>0</v>
      </c>
      <c r="AZ12" s="29">
        <v>0</v>
      </c>
      <c r="BA12" s="29">
        <v>0</v>
      </c>
      <c r="BB12" s="29">
        <v>0</v>
      </c>
      <c r="BC12" s="13">
        <f>BF12</f>
        <v>0</v>
      </c>
      <c r="BD12" s="29">
        <v>0</v>
      </c>
      <c r="BE12" s="29">
        <v>0</v>
      </c>
      <c r="BF12" s="29">
        <v>0</v>
      </c>
      <c r="BG12" s="29">
        <v>0</v>
      </c>
      <c r="BH12" s="13">
        <f>BK12</f>
        <v>0</v>
      </c>
      <c r="BI12" s="29">
        <v>0</v>
      </c>
      <c r="BJ12" s="29">
        <v>0</v>
      </c>
      <c r="BK12" s="29">
        <v>0</v>
      </c>
      <c r="BL12" s="29">
        <v>0</v>
      </c>
    </row>
    <row r="13" spans="1:67" ht="78.75" x14ac:dyDescent="0.25">
      <c r="A13" s="10" t="s">
        <v>33</v>
      </c>
      <c r="B13" s="18" t="s">
        <v>137</v>
      </c>
      <c r="C13" s="11" t="s">
        <v>24</v>
      </c>
      <c r="D13" s="11" t="s">
        <v>25</v>
      </c>
      <c r="E13" s="13">
        <f t="shared" ref="E13" si="6">J13+O13+T13+Y13+AD13+AI13+AN13+AS13+AX13</f>
        <v>1546.9</v>
      </c>
      <c r="F13" s="13">
        <f t="shared" ref="F13" si="7">K13+P13+U13+Z13+AE13+AJ13+AO13+AT13+AY13</f>
        <v>0</v>
      </c>
      <c r="G13" s="13">
        <f t="shared" ref="G13:G16" si="8">L13+Q13+V13+AA13+AF13+AK13+AP13+AU13+AZ13</f>
        <v>0</v>
      </c>
      <c r="H13" s="13">
        <f t="shared" ref="H13" si="9">M13+R13+W13+AB13+AG13+AL13+AQ13+AV13+BA13</f>
        <v>1546.9</v>
      </c>
      <c r="I13" s="13">
        <f t="shared" ref="I13:I16" si="10">N13+S13+X13+AC13+AH13+AM13+AR13+AW13+BB13</f>
        <v>0</v>
      </c>
      <c r="J13" s="30">
        <f>M13</f>
        <v>0</v>
      </c>
      <c r="K13" s="29">
        <v>0</v>
      </c>
      <c r="L13" s="29">
        <v>0</v>
      </c>
      <c r="M13" s="30">
        <f>1830.7-283.8-1546.9</f>
        <v>0</v>
      </c>
      <c r="N13" s="29">
        <v>0</v>
      </c>
      <c r="O13" s="13">
        <f t="shared" ref="O13" si="11">R13</f>
        <v>1546.9</v>
      </c>
      <c r="P13" s="29">
        <v>0</v>
      </c>
      <c r="Q13" s="29">
        <v>0</v>
      </c>
      <c r="R13" s="36">
        <v>1546.9</v>
      </c>
      <c r="S13" s="29">
        <v>0</v>
      </c>
      <c r="T13" s="13">
        <f t="shared" ref="T13:T15" si="12">W13</f>
        <v>0</v>
      </c>
      <c r="U13" s="29">
        <v>0</v>
      </c>
      <c r="V13" s="29">
        <v>0</v>
      </c>
      <c r="W13" s="29">
        <v>0</v>
      </c>
      <c r="X13" s="29">
        <v>0</v>
      </c>
      <c r="Y13" s="13">
        <f t="shared" ref="Y13:Y15" si="13">AB13</f>
        <v>0</v>
      </c>
      <c r="Z13" s="29">
        <v>0</v>
      </c>
      <c r="AA13" s="29">
        <v>0</v>
      </c>
      <c r="AB13" s="29">
        <v>0</v>
      </c>
      <c r="AC13" s="29">
        <v>0</v>
      </c>
      <c r="AD13" s="13">
        <f t="shared" ref="AD13:AD15" si="14">AG13</f>
        <v>0</v>
      </c>
      <c r="AE13" s="29">
        <v>0</v>
      </c>
      <c r="AF13" s="29">
        <v>0</v>
      </c>
      <c r="AG13" s="29">
        <v>0</v>
      </c>
      <c r="AH13" s="29">
        <v>0</v>
      </c>
      <c r="AI13" s="13">
        <f t="shared" ref="AI13:AI15" si="15">AL13</f>
        <v>0</v>
      </c>
      <c r="AJ13" s="29">
        <v>0</v>
      </c>
      <c r="AK13" s="29">
        <v>0</v>
      </c>
      <c r="AL13" s="29">
        <v>0</v>
      </c>
      <c r="AM13" s="29">
        <v>0</v>
      </c>
      <c r="AN13" s="13">
        <f t="shared" ref="AN13:AN15" si="16">AQ13</f>
        <v>0</v>
      </c>
      <c r="AO13" s="29">
        <v>0</v>
      </c>
      <c r="AP13" s="29">
        <v>0</v>
      </c>
      <c r="AQ13" s="29">
        <v>0</v>
      </c>
      <c r="AR13" s="29">
        <v>0</v>
      </c>
      <c r="AS13" s="13">
        <f t="shared" ref="AS13:AS15" si="17">AV13</f>
        <v>0</v>
      </c>
      <c r="AT13" s="29">
        <v>0</v>
      </c>
      <c r="AU13" s="29">
        <v>0</v>
      </c>
      <c r="AV13" s="29">
        <v>0</v>
      </c>
      <c r="AW13" s="29">
        <v>0</v>
      </c>
      <c r="AX13" s="13">
        <f t="shared" ref="AX13:AX15" si="18">BA13</f>
        <v>0</v>
      </c>
      <c r="AY13" s="29">
        <v>0</v>
      </c>
      <c r="AZ13" s="29">
        <v>0</v>
      </c>
      <c r="BA13" s="29">
        <v>0</v>
      </c>
      <c r="BB13" s="29">
        <v>0</v>
      </c>
      <c r="BC13" s="13">
        <f t="shared" ref="BC13:BC15" si="19">BF13</f>
        <v>0</v>
      </c>
      <c r="BD13" s="29">
        <v>0</v>
      </c>
      <c r="BE13" s="29">
        <v>0</v>
      </c>
      <c r="BF13" s="29">
        <v>0</v>
      </c>
      <c r="BG13" s="29">
        <v>0</v>
      </c>
      <c r="BH13" s="13">
        <f t="shared" ref="BH13:BH15" si="20">BK13</f>
        <v>0</v>
      </c>
      <c r="BI13" s="29">
        <v>0</v>
      </c>
      <c r="BJ13" s="29">
        <v>0</v>
      </c>
      <c r="BK13" s="29">
        <v>0</v>
      </c>
      <c r="BL13" s="29">
        <v>0</v>
      </c>
    </row>
    <row r="14" spans="1:67" ht="78.75" x14ac:dyDescent="0.25">
      <c r="A14" s="10" t="s">
        <v>34</v>
      </c>
      <c r="B14" s="18" t="s">
        <v>271</v>
      </c>
      <c r="C14" s="11" t="s">
        <v>24</v>
      </c>
      <c r="D14" s="11" t="s">
        <v>25</v>
      </c>
      <c r="E14" s="13">
        <f t="shared" ref="E14" si="21">J14+O14+T14+Y14+AD14+AI14+AN14+AS14+AX14</f>
        <v>25823.899999999998</v>
      </c>
      <c r="F14" s="13">
        <f t="shared" ref="F14" si="22">K14+P14+U14+Z14+AE14+AJ14+AO14+AT14+AY14</f>
        <v>0</v>
      </c>
      <c r="G14" s="13">
        <f t="shared" ref="G14" si="23">L14+Q14+V14+AA14+AF14+AK14+AP14+AU14+AZ14</f>
        <v>0</v>
      </c>
      <c r="H14" s="13">
        <f t="shared" ref="H14" si="24">M14+R14+W14+AB14+AG14+AL14+AQ14+AV14+BA14</f>
        <v>25823.899999999998</v>
      </c>
      <c r="I14" s="13">
        <f t="shared" ref="I14" si="25">N14+S14+X14+AC14+AH14+AM14+AR14+AW14+BB14</f>
        <v>0</v>
      </c>
      <c r="J14" s="30">
        <f>M14</f>
        <v>0</v>
      </c>
      <c r="K14" s="29">
        <v>0</v>
      </c>
      <c r="L14" s="29">
        <v>0</v>
      </c>
      <c r="M14" s="30">
        <f>1830.7-283.8-1546.9</f>
        <v>0</v>
      </c>
      <c r="N14" s="29">
        <v>0</v>
      </c>
      <c r="O14" s="13">
        <f t="shared" ref="O14" si="26">R14</f>
        <v>0</v>
      </c>
      <c r="P14" s="29">
        <v>0</v>
      </c>
      <c r="Q14" s="29">
        <v>0</v>
      </c>
      <c r="R14" s="36">
        <v>0</v>
      </c>
      <c r="S14" s="29">
        <v>0</v>
      </c>
      <c r="T14" s="13">
        <f t="shared" ref="T14" si="27">W14</f>
        <v>25823.899999999998</v>
      </c>
      <c r="U14" s="29">
        <v>0</v>
      </c>
      <c r="V14" s="29">
        <v>0</v>
      </c>
      <c r="W14" s="29">
        <f>18686.6+7137.3</f>
        <v>25823.899999999998</v>
      </c>
      <c r="X14" s="29">
        <v>0</v>
      </c>
      <c r="Y14" s="13">
        <f t="shared" ref="Y14" si="28">AB14</f>
        <v>0</v>
      </c>
      <c r="Z14" s="29">
        <v>0</v>
      </c>
      <c r="AA14" s="29">
        <v>0</v>
      </c>
      <c r="AB14" s="29">
        <v>0</v>
      </c>
      <c r="AC14" s="29">
        <v>0</v>
      </c>
      <c r="AD14" s="13">
        <f t="shared" ref="AD14" si="29">AG14</f>
        <v>0</v>
      </c>
      <c r="AE14" s="29">
        <v>0</v>
      </c>
      <c r="AF14" s="29">
        <v>0</v>
      </c>
      <c r="AG14" s="29">
        <v>0</v>
      </c>
      <c r="AH14" s="29">
        <v>0</v>
      </c>
      <c r="AI14" s="13">
        <f t="shared" ref="AI14" si="30">AL14</f>
        <v>0</v>
      </c>
      <c r="AJ14" s="29">
        <v>0</v>
      </c>
      <c r="AK14" s="29">
        <v>0</v>
      </c>
      <c r="AL14" s="29">
        <v>0</v>
      </c>
      <c r="AM14" s="29">
        <v>0</v>
      </c>
      <c r="AN14" s="13">
        <f t="shared" ref="AN14" si="31">AQ14</f>
        <v>0</v>
      </c>
      <c r="AO14" s="29">
        <v>0</v>
      </c>
      <c r="AP14" s="29">
        <v>0</v>
      </c>
      <c r="AQ14" s="29">
        <v>0</v>
      </c>
      <c r="AR14" s="29">
        <v>0</v>
      </c>
      <c r="AS14" s="13">
        <f t="shared" ref="AS14" si="32">AV14</f>
        <v>0</v>
      </c>
      <c r="AT14" s="29">
        <v>0</v>
      </c>
      <c r="AU14" s="29">
        <v>0</v>
      </c>
      <c r="AV14" s="29">
        <v>0</v>
      </c>
      <c r="AW14" s="29">
        <v>0</v>
      </c>
      <c r="AX14" s="13">
        <f t="shared" ref="AX14" si="33">BA14</f>
        <v>0</v>
      </c>
      <c r="AY14" s="29">
        <v>0</v>
      </c>
      <c r="AZ14" s="29">
        <v>0</v>
      </c>
      <c r="BA14" s="29">
        <v>0</v>
      </c>
      <c r="BB14" s="29">
        <v>0</v>
      </c>
      <c r="BC14" s="13">
        <f t="shared" ref="BC14" si="34">BF14</f>
        <v>0</v>
      </c>
      <c r="BD14" s="29">
        <v>0</v>
      </c>
      <c r="BE14" s="29">
        <v>0</v>
      </c>
      <c r="BF14" s="29">
        <v>0</v>
      </c>
      <c r="BG14" s="29">
        <v>0</v>
      </c>
      <c r="BH14" s="13">
        <f t="shared" ref="BH14" si="35">BK14</f>
        <v>0</v>
      </c>
      <c r="BI14" s="29">
        <v>0</v>
      </c>
      <c r="BJ14" s="29">
        <v>0</v>
      </c>
      <c r="BK14" s="29">
        <v>0</v>
      </c>
      <c r="BL14" s="29">
        <v>0</v>
      </c>
    </row>
    <row r="15" spans="1:67" ht="63" x14ac:dyDescent="0.25">
      <c r="A15" s="10" t="s">
        <v>39</v>
      </c>
      <c r="B15" s="26" t="s">
        <v>51</v>
      </c>
      <c r="C15" s="11" t="s">
        <v>24</v>
      </c>
      <c r="D15" s="11" t="s">
        <v>56</v>
      </c>
      <c r="E15" s="13">
        <f t="shared" ref="E15:E16" si="36">J15+O15+T15+Y15+AD15+AI15+AN15+AS15+AX15</f>
        <v>500</v>
      </c>
      <c r="F15" s="13">
        <f t="shared" ref="F15:F16" si="37">K15+P15+U15+Z15+AE15+AJ15+AO15+AT15+AY15</f>
        <v>0</v>
      </c>
      <c r="G15" s="13">
        <f t="shared" si="8"/>
        <v>0</v>
      </c>
      <c r="H15" s="13">
        <f t="shared" ref="H15:H16" si="38">M15+R15+W15+AB15+AG15+AL15+AQ15+AV15+BA15</f>
        <v>500</v>
      </c>
      <c r="I15" s="13">
        <f t="shared" si="10"/>
        <v>0</v>
      </c>
      <c r="J15" s="24">
        <f t="shared" ref="J15:J16" si="39">M15</f>
        <v>500</v>
      </c>
      <c r="K15" s="29">
        <v>0</v>
      </c>
      <c r="L15" s="29">
        <v>0</v>
      </c>
      <c r="M15" s="27">
        <v>500</v>
      </c>
      <c r="N15" s="29">
        <v>0</v>
      </c>
      <c r="O15" s="13">
        <f t="shared" ref="O15:O19" si="40">R15</f>
        <v>0</v>
      </c>
      <c r="P15" s="29">
        <v>0</v>
      </c>
      <c r="Q15" s="29">
        <v>0</v>
      </c>
      <c r="R15" s="29">
        <v>0</v>
      </c>
      <c r="S15" s="29">
        <v>0</v>
      </c>
      <c r="T15" s="13">
        <f t="shared" si="12"/>
        <v>0</v>
      </c>
      <c r="U15" s="29">
        <v>0</v>
      </c>
      <c r="V15" s="29">
        <v>0</v>
      </c>
      <c r="W15" s="29">
        <v>0</v>
      </c>
      <c r="X15" s="29">
        <v>0</v>
      </c>
      <c r="Y15" s="13">
        <f t="shared" si="13"/>
        <v>0</v>
      </c>
      <c r="Z15" s="29">
        <v>0</v>
      </c>
      <c r="AA15" s="29">
        <v>0</v>
      </c>
      <c r="AB15" s="29">
        <v>0</v>
      </c>
      <c r="AC15" s="29">
        <v>0</v>
      </c>
      <c r="AD15" s="13">
        <f t="shared" si="14"/>
        <v>0</v>
      </c>
      <c r="AE15" s="29">
        <v>0</v>
      </c>
      <c r="AF15" s="29">
        <v>0</v>
      </c>
      <c r="AG15" s="29">
        <v>0</v>
      </c>
      <c r="AH15" s="29">
        <v>0</v>
      </c>
      <c r="AI15" s="13">
        <f t="shared" si="15"/>
        <v>0</v>
      </c>
      <c r="AJ15" s="29">
        <v>0</v>
      </c>
      <c r="AK15" s="29">
        <v>0</v>
      </c>
      <c r="AL15" s="29">
        <v>0</v>
      </c>
      <c r="AM15" s="29">
        <v>0</v>
      </c>
      <c r="AN15" s="13">
        <f t="shared" si="16"/>
        <v>0</v>
      </c>
      <c r="AO15" s="29">
        <v>0</v>
      </c>
      <c r="AP15" s="29">
        <v>0</v>
      </c>
      <c r="AQ15" s="29">
        <v>0</v>
      </c>
      <c r="AR15" s="29">
        <v>0</v>
      </c>
      <c r="AS15" s="13">
        <f t="shared" si="17"/>
        <v>0</v>
      </c>
      <c r="AT15" s="29">
        <v>0</v>
      </c>
      <c r="AU15" s="29">
        <v>0</v>
      </c>
      <c r="AV15" s="29">
        <v>0</v>
      </c>
      <c r="AW15" s="29">
        <v>0</v>
      </c>
      <c r="AX15" s="13">
        <f t="shared" si="18"/>
        <v>0</v>
      </c>
      <c r="AY15" s="29">
        <v>0</v>
      </c>
      <c r="AZ15" s="29">
        <v>0</v>
      </c>
      <c r="BA15" s="29">
        <v>0</v>
      </c>
      <c r="BB15" s="29">
        <v>0</v>
      </c>
      <c r="BC15" s="13">
        <f t="shared" si="19"/>
        <v>0</v>
      </c>
      <c r="BD15" s="29">
        <v>0</v>
      </c>
      <c r="BE15" s="29">
        <v>0</v>
      </c>
      <c r="BF15" s="29">
        <v>0</v>
      </c>
      <c r="BG15" s="29">
        <v>0</v>
      </c>
      <c r="BH15" s="13">
        <f t="shared" si="20"/>
        <v>0</v>
      </c>
      <c r="BI15" s="29">
        <v>0</v>
      </c>
      <c r="BJ15" s="29">
        <v>0</v>
      </c>
      <c r="BK15" s="29">
        <v>0</v>
      </c>
      <c r="BL15" s="29">
        <v>0</v>
      </c>
    </row>
    <row r="16" spans="1:67" ht="63" x14ac:dyDescent="0.25">
      <c r="A16" s="10" t="s">
        <v>52</v>
      </c>
      <c r="B16" s="19" t="s">
        <v>50</v>
      </c>
      <c r="C16" s="11" t="s">
        <v>24</v>
      </c>
      <c r="D16" s="11" t="s">
        <v>56</v>
      </c>
      <c r="E16" s="13">
        <f t="shared" si="36"/>
        <v>1561.0000000000007</v>
      </c>
      <c r="F16" s="13">
        <f t="shared" si="37"/>
        <v>0</v>
      </c>
      <c r="G16" s="13">
        <f t="shared" si="8"/>
        <v>0</v>
      </c>
      <c r="H16" s="13">
        <f t="shared" si="38"/>
        <v>1561.0000000000007</v>
      </c>
      <c r="I16" s="13">
        <f t="shared" si="10"/>
        <v>0</v>
      </c>
      <c r="J16" s="24">
        <f t="shared" si="39"/>
        <v>1171.0000000000007</v>
      </c>
      <c r="K16" s="29">
        <v>0</v>
      </c>
      <c r="L16" s="29">
        <v>0</v>
      </c>
      <c r="M16" s="35">
        <f>773.2+25000-25000+397.8</f>
        <v>1171.0000000000007</v>
      </c>
      <c r="N16" s="29">
        <v>0</v>
      </c>
      <c r="O16" s="13">
        <f t="shared" si="40"/>
        <v>390</v>
      </c>
      <c r="P16" s="29">
        <v>0</v>
      </c>
      <c r="Q16" s="29">
        <v>0</v>
      </c>
      <c r="R16" s="13">
        <f>786.5-397.6+1.1</f>
        <v>390</v>
      </c>
      <c r="S16" s="29">
        <v>0</v>
      </c>
      <c r="T16" s="13">
        <f t="shared" ref="T16:T19" si="41">W16</f>
        <v>0</v>
      </c>
      <c r="U16" s="29">
        <v>0</v>
      </c>
      <c r="V16" s="29">
        <v>0</v>
      </c>
      <c r="W16" s="29">
        <v>0</v>
      </c>
      <c r="X16" s="29">
        <v>0</v>
      </c>
      <c r="Y16" s="13">
        <f t="shared" ref="Y16:Y19" si="42">AB16</f>
        <v>0</v>
      </c>
      <c r="Z16" s="29">
        <v>0</v>
      </c>
      <c r="AA16" s="29">
        <v>0</v>
      </c>
      <c r="AB16" s="29">
        <v>0</v>
      </c>
      <c r="AC16" s="29">
        <v>0</v>
      </c>
      <c r="AD16" s="13">
        <f t="shared" ref="AD16:AD19" si="43">AG16</f>
        <v>0</v>
      </c>
      <c r="AE16" s="29">
        <v>0</v>
      </c>
      <c r="AF16" s="29">
        <v>0</v>
      </c>
      <c r="AG16" s="29">
        <v>0</v>
      </c>
      <c r="AH16" s="29">
        <v>0</v>
      </c>
      <c r="AI16" s="13">
        <f t="shared" ref="AI16:AI19" si="44">AL16</f>
        <v>0</v>
      </c>
      <c r="AJ16" s="29">
        <v>0</v>
      </c>
      <c r="AK16" s="29">
        <v>0</v>
      </c>
      <c r="AL16" s="29">
        <v>0</v>
      </c>
      <c r="AM16" s="29">
        <v>0</v>
      </c>
      <c r="AN16" s="13">
        <f t="shared" ref="AN16:AN19" si="45">AQ16</f>
        <v>0</v>
      </c>
      <c r="AO16" s="29">
        <v>0</v>
      </c>
      <c r="AP16" s="29">
        <v>0</v>
      </c>
      <c r="AQ16" s="29">
        <v>0</v>
      </c>
      <c r="AR16" s="29">
        <v>0</v>
      </c>
      <c r="AS16" s="13">
        <f t="shared" ref="AS16:AS19" si="46">AV16</f>
        <v>0</v>
      </c>
      <c r="AT16" s="29">
        <v>0</v>
      </c>
      <c r="AU16" s="29">
        <v>0</v>
      </c>
      <c r="AV16" s="29">
        <v>0</v>
      </c>
      <c r="AW16" s="29">
        <v>0</v>
      </c>
      <c r="AX16" s="13">
        <f t="shared" ref="AX16:AX19" si="47">BA16</f>
        <v>0</v>
      </c>
      <c r="AY16" s="29">
        <v>0</v>
      </c>
      <c r="AZ16" s="29">
        <v>0</v>
      </c>
      <c r="BA16" s="29">
        <v>0</v>
      </c>
      <c r="BB16" s="29">
        <v>0</v>
      </c>
      <c r="BC16" s="13">
        <f t="shared" ref="BC16:BC19" si="48">BF16</f>
        <v>0</v>
      </c>
      <c r="BD16" s="29">
        <v>0</v>
      </c>
      <c r="BE16" s="29">
        <v>0</v>
      </c>
      <c r="BF16" s="29">
        <v>0</v>
      </c>
      <c r="BG16" s="29">
        <v>0</v>
      </c>
      <c r="BH16" s="13">
        <f t="shared" ref="BH16:BH19" si="49">BK16</f>
        <v>0</v>
      </c>
      <c r="BI16" s="29">
        <v>0</v>
      </c>
      <c r="BJ16" s="29">
        <v>0</v>
      </c>
      <c r="BK16" s="29">
        <v>0</v>
      </c>
      <c r="BL16" s="29">
        <v>0</v>
      </c>
    </row>
    <row r="17" spans="1:64" ht="54.75" customHeight="1" x14ac:dyDescent="0.25">
      <c r="A17" s="10" t="s">
        <v>53</v>
      </c>
      <c r="B17" s="19" t="s">
        <v>272</v>
      </c>
      <c r="C17" s="11" t="s">
        <v>24</v>
      </c>
      <c r="D17" s="11" t="s">
        <v>56</v>
      </c>
      <c r="E17" s="13">
        <f t="shared" ref="E17" si="50">J17+O17+T17+Y17+AD17+AI17+AN17+AS17+AX17</f>
        <v>8000</v>
      </c>
      <c r="F17" s="13">
        <f t="shared" ref="F17" si="51">K17+P17+U17+Z17+AE17+AJ17+AO17+AT17+AY17</f>
        <v>0</v>
      </c>
      <c r="G17" s="13">
        <f t="shared" ref="G17" si="52">L17+Q17+V17+AA17+AF17+AK17+AP17+AU17+AZ17</f>
        <v>0</v>
      </c>
      <c r="H17" s="13">
        <f t="shared" ref="H17" si="53">M17+R17+W17+AB17+AG17+AL17+AQ17+AV17+BA17</f>
        <v>8000</v>
      </c>
      <c r="I17" s="13">
        <f t="shared" ref="I17" si="54">N17+S17+X17+AC17+AH17+AM17+AR17+AW17+BB17</f>
        <v>0</v>
      </c>
      <c r="J17" s="53">
        <f t="shared" ref="J17" si="55">M17</f>
        <v>0</v>
      </c>
      <c r="K17" s="29">
        <v>0</v>
      </c>
      <c r="L17" s="29">
        <v>0</v>
      </c>
      <c r="M17" s="35">
        <v>0</v>
      </c>
      <c r="N17" s="29">
        <v>0</v>
      </c>
      <c r="O17" s="13">
        <f t="shared" si="40"/>
        <v>0</v>
      </c>
      <c r="P17" s="29">
        <v>0</v>
      </c>
      <c r="Q17" s="29">
        <v>0</v>
      </c>
      <c r="R17" s="13">
        <f>7694.3-7694.3</f>
        <v>0</v>
      </c>
      <c r="S17" s="29">
        <v>0</v>
      </c>
      <c r="T17" s="13">
        <f t="shared" si="41"/>
        <v>8000</v>
      </c>
      <c r="U17" s="29">
        <v>0</v>
      </c>
      <c r="V17" s="29">
        <v>0</v>
      </c>
      <c r="W17" s="36">
        <v>8000</v>
      </c>
      <c r="X17" s="29">
        <v>0</v>
      </c>
      <c r="Y17" s="13">
        <f t="shared" si="42"/>
        <v>0</v>
      </c>
      <c r="Z17" s="29">
        <v>0</v>
      </c>
      <c r="AA17" s="29">
        <v>0</v>
      </c>
      <c r="AB17" s="29">
        <v>0</v>
      </c>
      <c r="AC17" s="29">
        <v>0</v>
      </c>
      <c r="AD17" s="13">
        <f t="shared" si="43"/>
        <v>0</v>
      </c>
      <c r="AE17" s="29">
        <v>0</v>
      </c>
      <c r="AF17" s="29">
        <v>0</v>
      </c>
      <c r="AG17" s="29">
        <v>0</v>
      </c>
      <c r="AH17" s="29">
        <v>0</v>
      </c>
      <c r="AI17" s="13">
        <f t="shared" si="44"/>
        <v>0</v>
      </c>
      <c r="AJ17" s="29">
        <v>0</v>
      </c>
      <c r="AK17" s="29">
        <v>0</v>
      </c>
      <c r="AL17" s="29">
        <v>0</v>
      </c>
      <c r="AM17" s="29">
        <v>0</v>
      </c>
      <c r="AN17" s="13">
        <f t="shared" si="45"/>
        <v>0</v>
      </c>
      <c r="AO17" s="29">
        <v>0</v>
      </c>
      <c r="AP17" s="29">
        <v>0</v>
      </c>
      <c r="AQ17" s="29">
        <v>0</v>
      </c>
      <c r="AR17" s="29">
        <v>0</v>
      </c>
      <c r="AS17" s="13">
        <f t="shared" si="46"/>
        <v>0</v>
      </c>
      <c r="AT17" s="29">
        <v>0</v>
      </c>
      <c r="AU17" s="29">
        <v>0</v>
      </c>
      <c r="AV17" s="29">
        <v>0</v>
      </c>
      <c r="AW17" s="29">
        <v>0</v>
      </c>
      <c r="AX17" s="13">
        <f t="shared" si="47"/>
        <v>0</v>
      </c>
      <c r="AY17" s="29">
        <v>0</v>
      </c>
      <c r="AZ17" s="29">
        <v>0</v>
      </c>
      <c r="BA17" s="29">
        <v>0</v>
      </c>
      <c r="BB17" s="29">
        <v>0</v>
      </c>
      <c r="BC17" s="13">
        <f t="shared" si="48"/>
        <v>0</v>
      </c>
      <c r="BD17" s="29">
        <v>0</v>
      </c>
      <c r="BE17" s="29">
        <v>0</v>
      </c>
      <c r="BF17" s="29">
        <v>0</v>
      </c>
      <c r="BG17" s="29">
        <v>0</v>
      </c>
      <c r="BH17" s="13">
        <f t="shared" si="49"/>
        <v>0</v>
      </c>
      <c r="BI17" s="29">
        <v>0</v>
      </c>
      <c r="BJ17" s="29">
        <v>0</v>
      </c>
      <c r="BK17" s="29">
        <v>0</v>
      </c>
      <c r="BL17" s="29">
        <v>0</v>
      </c>
    </row>
    <row r="18" spans="1:64" ht="63" x14ac:dyDescent="0.25">
      <c r="A18" s="10" t="s">
        <v>141</v>
      </c>
      <c r="B18" s="19" t="s">
        <v>162</v>
      </c>
      <c r="C18" s="11" t="s">
        <v>24</v>
      </c>
      <c r="D18" s="11" t="s">
        <v>56</v>
      </c>
      <c r="E18" s="13">
        <f t="shared" ref="E18" si="56">J18+O18+T18+Y18+AD18+AI18+AN18+AS18+AX18</f>
        <v>7764.2</v>
      </c>
      <c r="F18" s="13">
        <f t="shared" ref="F18" si="57">K18+P18+U18+Z18+AE18+AJ18+AO18+AT18+AY18</f>
        <v>0</v>
      </c>
      <c r="G18" s="13">
        <f t="shared" ref="G18" si="58">L18+Q18+V18+AA18+AF18+AK18+AP18+AU18+AZ18</f>
        <v>0</v>
      </c>
      <c r="H18" s="13">
        <f t="shared" ref="H18" si="59">M18+R18+W18+AB18+AG18+AL18+AQ18+AV18+BA18</f>
        <v>7764.2</v>
      </c>
      <c r="I18" s="13">
        <f t="shared" ref="I18" si="60">N18+S18+X18+AC18+AH18+AM18+AR18+AW18+BB18</f>
        <v>0</v>
      </c>
      <c r="J18" s="53">
        <f t="shared" ref="J18" si="61">M18</f>
        <v>0</v>
      </c>
      <c r="K18" s="29">
        <v>0</v>
      </c>
      <c r="L18" s="29">
        <v>0</v>
      </c>
      <c r="M18" s="35">
        <v>0</v>
      </c>
      <c r="N18" s="29">
        <v>0</v>
      </c>
      <c r="O18" s="13">
        <f t="shared" si="40"/>
        <v>7764.2</v>
      </c>
      <c r="P18" s="29">
        <v>0</v>
      </c>
      <c r="Q18" s="29">
        <v>0</v>
      </c>
      <c r="R18" s="13">
        <v>7764.2</v>
      </c>
      <c r="S18" s="29">
        <v>0</v>
      </c>
      <c r="T18" s="13">
        <f t="shared" si="41"/>
        <v>0</v>
      </c>
      <c r="U18" s="29">
        <v>0</v>
      </c>
      <c r="V18" s="29">
        <v>0</v>
      </c>
      <c r="W18" s="29">
        <v>0</v>
      </c>
      <c r="X18" s="29">
        <v>0</v>
      </c>
      <c r="Y18" s="13">
        <f t="shared" si="42"/>
        <v>0</v>
      </c>
      <c r="Z18" s="29">
        <v>0</v>
      </c>
      <c r="AA18" s="29">
        <v>0</v>
      </c>
      <c r="AB18" s="29">
        <v>0</v>
      </c>
      <c r="AC18" s="29">
        <v>0</v>
      </c>
      <c r="AD18" s="13">
        <f t="shared" si="43"/>
        <v>0</v>
      </c>
      <c r="AE18" s="29">
        <v>0</v>
      </c>
      <c r="AF18" s="29">
        <v>0</v>
      </c>
      <c r="AG18" s="29">
        <v>0</v>
      </c>
      <c r="AH18" s="29">
        <v>0</v>
      </c>
      <c r="AI18" s="13">
        <f t="shared" si="44"/>
        <v>0</v>
      </c>
      <c r="AJ18" s="29">
        <v>0</v>
      </c>
      <c r="AK18" s="29">
        <v>0</v>
      </c>
      <c r="AL18" s="29">
        <v>0</v>
      </c>
      <c r="AM18" s="29">
        <v>0</v>
      </c>
      <c r="AN18" s="13">
        <f t="shared" si="45"/>
        <v>0</v>
      </c>
      <c r="AO18" s="29">
        <v>0</v>
      </c>
      <c r="AP18" s="29">
        <v>0</v>
      </c>
      <c r="AQ18" s="29">
        <v>0</v>
      </c>
      <c r="AR18" s="29">
        <v>0</v>
      </c>
      <c r="AS18" s="13">
        <f t="shared" si="46"/>
        <v>0</v>
      </c>
      <c r="AT18" s="29">
        <v>0</v>
      </c>
      <c r="AU18" s="29">
        <v>0</v>
      </c>
      <c r="AV18" s="29">
        <v>0</v>
      </c>
      <c r="AW18" s="29">
        <v>0</v>
      </c>
      <c r="AX18" s="13">
        <f t="shared" si="47"/>
        <v>0</v>
      </c>
      <c r="AY18" s="29">
        <v>0</v>
      </c>
      <c r="AZ18" s="29">
        <v>0</v>
      </c>
      <c r="BA18" s="29">
        <v>0</v>
      </c>
      <c r="BB18" s="29">
        <v>0</v>
      </c>
      <c r="BC18" s="13">
        <f t="shared" si="48"/>
        <v>0</v>
      </c>
      <c r="BD18" s="29">
        <v>0</v>
      </c>
      <c r="BE18" s="29">
        <v>0</v>
      </c>
      <c r="BF18" s="29">
        <v>0</v>
      </c>
      <c r="BG18" s="29">
        <v>0</v>
      </c>
      <c r="BH18" s="13">
        <f t="shared" si="49"/>
        <v>0</v>
      </c>
      <c r="BI18" s="29">
        <v>0</v>
      </c>
      <c r="BJ18" s="29">
        <v>0</v>
      </c>
      <c r="BK18" s="29">
        <v>0</v>
      </c>
      <c r="BL18" s="29">
        <v>0</v>
      </c>
    </row>
    <row r="19" spans="1:64" ht="63" x14ac:dyDescent="0.25">
      <c r="A19" s="10" t="s">
        <v>142</v>
      </c>
      <c r="B19" s="19" t="s">
        <v>146</v>
      </c>
      <c r="C19" s="11" t="s">
        <v>24</v>
      </c>
      <c r="D19" s="11" t="s">
        <v>56</v>
      </c>
      <c r="E19" s="13">
        <f t="shared" ref="E19" si="62">J19+O19+T19+Y19+AD19+AI19+AN19+AS19+AX19</f>
        <v>3658.8</v>
      </c>
      <c r="F19" s="13">
        <f t="shared" ref="F19" si="63">K19+P19+U19+Z19+AE19+AJ19+AO19+AT19+AY19</f>
        <v>0</v>
      </c>
      <c r="G19" s="13">
        <f t="shared" ref="G19" si="64">L19+Q19+V19+AA19+AF19+AK19+AP19+AU19+AZ19</f>
        <v>0</v>
      </c>
      <c r="H19" s="13">
        <f t="shared" ref="H19" si="65">M19+R19+W19+AB19+AG19+AL19+AQ19+AV19+BA19</f>
        <v>3658.8</v>
      </c>
      <c r="I19" s="13">
        <f t="shared" ref="I19" si="66">N19+S19+X19+AC19+AH19+AM19+AR19+AW19+BB19</f>
        <v>0</v>
      </c>
      <c r="J19" s="24">
        <f t="shared" ref="J19" si="67">M19</f>
        <v>3658.8</v>
      </c>
      <c r="K19" s="29">
        <v>0</v>
      </c>
      <c r="L19" s="29">
        <v>0</v>
      </c>
      <c r="M19" s="35">
        <v>3658.8</v>
      </c>
      <c r="N19" s="29">
        <v>0</v>
      </c>
      <c r="O19" s="13">
        <f t="shared" si="40"/>
        <v>0</v>
      </c>
      <c r="P19" s="29">
        <v>0</v>
      </c>
      <c r="Q19" s="29">
        <v>0</v>
      </c>
      <c r="R19" s="36">
        <f t="shared" ref="R19" si="68">3882.1-3882.1</f>
        <v>0</v>
      </c>
      <c r="S19" s="29">
        <v>0</v>
      </c>
      <c r="T19" s="13">
        <f t="shared" si="41"/>
        <v>0</v>
      </c>
      <c r="U19" s="29">
        <v>0</v>
      </c>
      <c r="V19" s="29">
        <v>0</v>
      </c>
      <c r="W19" s="36">
        <v>0</v>
      </c>
      <c r="X19" s="29">
        <v>0</v>
      </c>
      <c r="Y19" s="13">
        <f t="shared" si="42"/>
        <v>0</v>
      </c>
      <c r="Z19" s="29">
        <v>0</v>
      </c>
      <c r="AA19" s="29">
        <v>0</v>
      </c>
      <c r="AB19" s="29">
        <v>0</v>
      </c>
      <c r="AC19" s="29">
        <v>0</v>
      </c>
      <c r="AD19" s="13">
        <f t="shared" si="43"/>
        <v>0</v>
      </c>
      <c r="AE19" s="29">
        <v>0</v>
      </c>
      <c r="AF19" s="29">
        <v>0</v>
      </c>
      <c r="AG19" s="29">
        <v>0</v>
      </c>
      <c r="AH19" s="29">
        <v>0</v>
      </c>
      <c r="AI19" s="13">
        <f t="shared" si="44"/>
        <v>0</v>
      </c>
      <c r="AJ19" s="29">
        <v>0</v>
      </c>
      <c r="AK19" s="29">
        <v>0</v>
      </c>
      <c r="AL19" s="29">
        <v>0</v>
      </c>
      <c r="AM19" s="29">
        <v>0</v>
      </c>
      <c r="AN19" s="13">
        <f t="shared" si="45"/>
        <v>0</v>
      </c>
      <c r="AO19" s="29">
        <v>0</v>
      </c>
      <c r="AP19" s="29">
        <v>0</v>
      </c>
      <c r="AQ19" s="29">
        <v>0</v>
      </c>
      <c r="AR19" s="29">
        <v>0</v>
      </c>
      <c r="AS19" s="13">
        <f t="shared" si="46"/>
        <v>0</v>
      </c>
      <c r="AT19" s="29">
        <v>0</v>
      </c>
      <c r="AU19" s="29">
        <v>0</v>
      </c>
      <c r="AV19" s="29">
        <v>0</v>
      </c>
      <c r="AW19" s="29">
        <v>0</v>
      </c>
      <c r="AX19" s="13">
        <f t="shared" si="47"/>
        <v>0</v>
      </c>
      <c r="AY19" s="29">
        <v>0</v>
      </c>
      <c r="AZ19" s="29">
        <v>0</v>
      </c>
      <c r="BA19" s="29">
        <v>0</v>
      </c>
      <c r="BB19" s="29">
        <v>0</v>
      </c>
      <c r="BC19" s="13">
        <f t="shared" si="48"/>
        <v>0</v>
      </c>
      <c r="BD19" s="29">
        <v>0</v>
      </c>
      <c r="BE19" s="29">
        <v>0</v>
      </c>
      <c r="BF19" s="29">
        <v>0</v>
      </c>
      <c r="BG19" s="29">
        <v>0</v>
      </c>
      <c r="BH19" s="13">
        <f t="shared" si="49"/>
        <v>0</v>
      </c>
      <c r="BI19" s="29">
        <v>0</v>
      </c>
      <c r="BJ19" s="29">
        <v>0</v>
      </c>
      <c r="BK19" s="29">
        <v>0</v>
      </c>
      <c r="BL19" s="29">
        <v>0</v>
      </c>
    </row>
    <row r="20" spans="1:64" ht="47.25" x14ac:dyDescent="0.25">
      <c r="A20" s="10" t="s">
        <v>143</v>
      </c>
      <c r="B20" s="19" t="s">
        <v>205</v>
      </c>
      <c r="C20" s="11" t="s">
        <v>24</v>
      </c>
      <c r="D20" s="11" t="s">
        <v>56</v>
      </c>
      <c r="E20" s="13">
        <f t="shared" ref="E20" si="69">J20+O20+T20+Y20+AD20+AI20+AN20+AS20+AX20</f>
        <v>850</v>
      </c>
      <c r="F20" s="13">
        <f t="shared" ref="F20" si="70">K20+P20+U20+Z20+AE20+AJ20+AO20+AT20+AY20</f>
        <v>0</v>
      </c>
      <c r="G20" s="13">
        <f t="shared" ref="G20" si="71">L20+Q20+V20+AA20+AF20+AK20+AP20+AU20+AZ20</f>
        <v>0</v>
      </c>
      <c r="H20" s="13">
        <f t="shared" ref="H20" si="72">M20+R20+W20+AB20+AG20+AL20+AQ20+AV20+BA20</f>
        <v>850</v>
      </c>
      <c r="I20" s="13">
        <f t="shared" ref="I20" si="73">N20+S20+X20+AC20+AH20+AM20+AR20+AW20+BB20</f>
        <v>0</v>
      </c>
      <c r="J20" s="53">
        <f t="shared" ref="J20" si="74">M20</f>
        <v>0</v>
      </c>
      <c r="K20" s="29">
        <v>0</v>
      </c>
      <c r="L20" s="29">
        <v>0</v>
      </c>
      <c r="M20" s="35">
        <v>0</v>
      </c>
      <c r="N20" s="29">
        <v>0</v>
      </c>
      <c r="O20" s="13">
        <f t="shared" ref="O20" si="75">R20</f>
        <v>850</v>
      </c>
      <c r="P20" s="29">
        <v>0</v>
      </c>
      <c r="Q20" s="29">
        <v>0</v>
      </c>
      <c r="R20" s="36">
        <v>850</v>
      </c>
      <c r="S20" s="29">
        <v>0</v>
      </c>
      <c r="T20" s="13">
        <f t="shared" ref="T20" si="76">W20</f>
        <v>0</v>
      </c>
      <c r="U20" s="29">
        <v>0</v>
      </c>
      <c r="V20" s="29">
        <v>0</v>
      </c>
      <c r="W20" s="36">
        <v>0</v>
      </c>
      <c r="X20" s="29">
        <v>0</v>
      </c>
      <c r="Y20" s="13">
        <f t="shared" ref="Y20" si="77">AB20</f>
        <v>0</v>
      </c>
      <c r="Z20" s="29">
        <v>0</v>
      </c>
      <c r="AA20" s="29">
        <v>0</v>
      </c>
      <c r="AB20" s="36">
        <v>0</v>
      </c>
      <c r="AC20" s="29">
        <v>0</v>
      </c>
      <c r="AD20" s="13">
        <f t="shared" ref="AD20" si="78">AG20</f>
        <v>0</v>
      </c>
      <c r="AE20" s="29">
        <v>0</v>
      </c>
      <c r="AF20" s="29">
        <v>0</v>
      </c>
      <c r="AG20" s="29">
        <v>0</v>
      </c>
      <c r="AH20" s="29">
        <v>0</v>
      </c>
      <c r="AI20" s="13">
        <f t="shared" ref="AI20" si="79">AL20</f>
        <v>0</v>
      </c>
      <c r="AJ20" s="29">
        <v>0</v>
      </c>
      <c r="AK20" s="29">
        <v>0</v>
      </c>
      <c r="AL20" s="29">
        <v>0</v>
      </c>
      <c r="AM20" s="29">
        <v>0</v>
      </c>
      <c r="AN20" s="13">
        <f t="shared" ref="AN20" si="80">AQ20</f>
        <v>0</v>
      </c>
      <c r="AO20" s="29">
        <v>0</v>
      </c>
      <c r="AP20" s="29">
        <v>0</v>
      </c>
      <c r="AQ20" s="29">
        <v>0</v>
      </c>
      <c r="AR20" s="29">
        <v>0</v>
      </c>
      <c r="AS20" s="13">
        <f t="shared" ref="AS20" si="81">AV20</f>
        <v>0</v>
      </c>
      <c r="AT20" s="29">
        <v>0</v>
      </c>
      <c r="AU20" s="29">
        <v>0</v>
      </c>
      <c r="AV20" s="29">
        <v>0</v>
      </c>
      <c r="AW20" s="29">
        <v>0</v>
      </c>
      <c r="AX20" s="13">
        <f t="shared" ref="AX20" si="82">BA20</f>
        <v>0</v>
      </c>
      <c r="AY20" s="29">
        <v>0</v>
      </c>
      <c r="AZ20" s="29">
        <v>0</v>
      </c>
      <c r="BA20" s="29">
        <v>0</v>
      </c>
      <c r="BB20" s="29">
        <v>0</v>
      </c>
      <c r="BC20" s="13">
        <f t="shared" ref="BC20" si="83">BF20</f>
        <v>0</v>
      </c>
      <c r="BD20" s="29">
        <v>0</v>
      </c>
      <c r="BE20" s="29">
        <v>0</v>
      </c>
      <c r="BF20" s="29">
        <v>0</v>
      </c>
      <c r="BG20" s="29">
        <v>0</v>
      </c>
      <c r="BH20" s="13">
        <f t="shared" ref="BH20" si="84">BK20</f>
        <v>0</v>
      </c>
      <c r="BI20" s="29">
        <v>0</v>
      </c>
      <c r="BJ20" s="29">
        <v>0</v>
      </c>
      <c r="BK20" s="29">
        <v>0</v>
      </c>
      <c r="BL20" s="29">
        <v>0</v>
      </c>
    </row>
    <row r="21" spans="1:64" ht="63" x14ac:dyDescent="0.25">
      <c r="A21" s="10" t="s">
        <v>144</v>
      </c>
      <c r="B21" s="19" t="s">
        <v>206</v>
      </c>
      <c r="C21" s="11" t="s">
        <v>24</v>
      </c>
      <c r="D21" s="11" t="s">
        <v>56</v>
      </c>
      <c r="E21" s="13">
        <f t="shared" ref="E21" si="85">J21+O21+T21+Y21+AD21+AI21+AN21+AS21+AX21</f>
        <v>106</v>
      </c>
      <c r="F21" s="13">
        <f t="shared" ref="F21" si="86">K21+P21+U21+Z21+AE21+AJ21+AO21+AT21+AY21</f>
        <v>0</v>
      </c>
      <c r="G21" s="13">
        <f t="shared" ref="G21" si="87">L21+Q21+V21+AA21+AF21+AK21+AP21+AU21+AZ21</f>
        <v>0</v>
      </c>
      <c r="H21" s="13">
        <f t="shared" ref="H21" si="88">M21+R21+W21+AB21+AG21+AL21+AQ21+AV21+BA21</f>
        <v>106</v>
      </c>
      <c r="I21" s="13">
        <f t="shared" ref="I21" si="89">N21+S21+X21+AC21+AH21+AM21+AR21+AW21+BB21</f>
        <v>0</v>
      </c>
      <c r="J21" s="53">
        <f t="shared" ref="J21" si="90">M21</f>
        <v>0</v>
      </c>
      <c r="K21" s="29">
        <v>0</v>
      </c>
      <c r="L21" s="29">
        <v>0</v>
      </c>
      <c r="M21" s="35">
        <v>0</v>
      </c>
      <c r="N21" s="29">
        <v>0</v>
      </c>
      <c r="O21" s="13">
        <f t="shared" ref="O21" si="91">R21</f>
        <v>106</v>
      </c>
      <c r="P21" s="29">
        <v>0</v>
      </c>
      <c r="Q21" s="29">
        <v>0</v>
      </c>
      <c r="R21" s="36">
        <v>106</v>
      </c>
      <c r="S21" s="29">
        <v>0</v>
      </c>
      <c r="T21" s="13">
        <f t="shared" ref="T21" si="92">W21</f>
        <v>0</v>
      </c>
      <c r="U21" s="29">
        <v>0</v>
      </c>
      <c r="V21" s="29">
        <v>0</v>
      </c>
      <c r="W21" s="36">
        <v>0</v>
      </c>
      <c r="X21" s="29">
        <v>0</v>
      </c>
      <c r="Y21" s="13">
        <f t="shared" ref="Y21" si="93">AB21</f>
        <v>0</v>
      </c>
      <c r="Z21" s="29">
        <v>0</v>
      </c>
      <c r="AA21" s="29">
        <v>0</v>
      </c>
      <c r="AB21" s="36">
        <v>0</v>
      </c>
      <c r="AC21" s="29">
        <v>0</v>
      </c>
      <c r="AD21" s="13">
        <f t="shared" ref="AD21" si="94">AG21</f>
        <v>0</v>
      </c>
      <c r="AE21" s="29">
        <v>0</v>
      </c>
      <c r="AF21" s="29">
        <v>0</v>
      </c>
      <c r="AG21" s="29">
        <v>0</v>
      </c>
      <c r="AH21" s="29">
        <v>0</v>
      </c>
      <c r="AI21" s="13">
        <f t="shared" ref="AI21" si="95">AL21</f>
        <v>0</v>
      </c>
      <c r="AJ21" s="29">
        <v>0</v>
      </c>
      <c r="AK21" s="29">
        <v>0</v>
      </c>
      <c r="AL21" s="29">
        <v>0</v>
      </c>
      <c r="AM21" s="29">
        <v>0</v>
      </c>
      <c r="AN21" s="13">
        <f t="shared" ref="AN21" si="96">AQ21</f>
        <v>0</v>
      </c>
      <c r="AO21" s="29">
        <v>0</v>
      </c>
      <c r="AP21" s="29">
        <v>0</v>
      </c>
      <c r="AQ21" s="29">
        <v>0</v>
      </c>
      <c r="AR21" s="29">
        <v>0</v>
      </c>
      <c r="AS21" s="13">
        <f t="shared" ref="AS21" si="97">AV21</f>
        <v>0</v>
      </c>
      <c r="AT21" s="29">
        <v>0</v>
      </c>
      <c r="AU21" s="29">
        <v>0</v>
      </c>
      <c r="AV21" s="29">
        <v>0</v>
      </c>
      <c r="AW21" s="29">
        <v>0</v>
      </c>
      <c r="AX21" s="13">
        <f t="shared" ref="AX21" si="98">BA21</f>
        <v>0</v>
      </c>
      <c r="AY21" s="29">
        <v>0</v>
      </c>
      <c r="AZ21" s="29">
        <v>0</v>
      </c>
      <c r="BA21" s="29">
        <v>0</v>
      </c>
      <c r="BB21" s="29">
        <v>0</v>
      </c>
      <c r="BC21" s="13">
        <f t="shared" ref="BC21" si="99">BF21</f>
        <v>0</v>
      </c>
      <c r="BD21" s="29">
        <v>0</v>
      </c>
      <c r="BE21" s="29">
        <v>0</v>
      </c>
      <c r="BF21" s="29">
        <v>0</v>
      </c>
      <c r="BG21" s="29">
        <v>0</v>
      </c>
      <c r="BH21" s="13">
        <f t="shared" ref="BH21" si="100">BK21</f>
        <v>0</v>
      </c>
      <c r="BI21" s="29">
        <v>0</v>
      </c>
      <c r="BJ21" s="29">
        <v>0</v>
      </c>
      <c r="BK21" s="29">
        <v>0</v>
      </c>
      <c r="BL21" s="29">
        <v>0</v>
      </c>
    </row>
    <row r="22" spans="1:64" ht="47.25" x14ac:dyDescent="0.25">
      <c r="A22" s="10" t="s">
        <v>215</v>
      </c>
      <c r="B22" s="19" t="s">
        <v>207</v>
      </c>
      <c r="C22" s="11" t="s">
        <v>24</v>
      </c>
      <c r="D22" s="11" t="s">
        <v>56</v>
      </c>
      <c r="E22" s="13">
        <f t="shared" ref="E22" si="101">J22+O22+T22+Y22+AD22+AI22+AN22+AS22+AX22</f>
        <v>260</v>
      </c>
      <c r="F22" s="13">
        <f t="shared" ref="F22" si="102">K22+P22+U22+Z22+AE22+AJ22+AO22+AT22+AY22</f>
        <v>0</v>
      </c>
      <c r="G22" s="13">
        <f t="shared" ref="G22" si="103">L22+Q22+V22+AA22+AF22+AK22+AP22+AU22+AZ22</f>
        <v>0</v>
      </c>
      <c r="H22" s="13">
        <f t="shared" ref="H22" si="104">M22+R22+W22+AB22+AG22+AL22+AQ22+AV22+BA22</f>
        <v>260</v>
      </c>
      <c r="I22" s="13">
        <f t="shared" ref="I22" si="105">N22+S22+X22+AC22+AH22+AM22+AR22+AW22+BB22</f>
        <v>0</v>
      </c>
      <c r="J22" s="53">
        <f t="shared" ref="J22" si="106">M22</f>
        <v>0</v>
      </c>
      <c r="K22" s="29">
        <v>0</v>
      </c>
      <c r="L22" s="29">
        <v>0</v>
      </c>
      <c r="M22" s="35">
        <v>0</v>
      </c>
      <c r="N22" s="29">
        <v>0</v>
      </c>
      <c r="O22" s="13">
        <f t="shared" ref="O22" si="107">R22</f>
        <v>260</v>
      </c>
      <c r="P22" s="29">
        <v>0</v>
      </c>
      <c r="Q22" s="29">
        <v>0</v>
      </c>
      <c r="R22" s="36">
        <v>260</v>
      </c>
      <c r="S22" s="29">
        <v>0</v>
      </c>
      <c r="T22" s="13">
        <f t="shared" ref="T22" si="108">W22</f>
        <v>0</v>
      </c>
      <c r="U22" s="29">
        <v>0</v>
      </c>
      <c r="V22" s="29">
        <v>0</v>
      </c>
      <c r="W22" s="36">
        <v>0</v>
      </c>
      <c r="X22" s="29">
        <v>0</v>
      </c>
      <c r="Y22" s="13">
        <f t="shared" ref="Y22" si="109">AB22</f>
        <v>0</v>
      </c>
      <c r="Z22" s="29">
        <v>0</v>
      </c>
      <c r="AA22" s="29">
        <v>0</v>
      </c>
      <c r="AB22" s="36">
        <v>0</v>
      </c>
      <c r="AC22" s="29">
        <v>0</v>
      </c>
      <c r="AD22" s="13">
        <f t="shared" ref="AD22" si="110">AG22</f>
        <v>0</v>
      </c>
      <c r="AE22" s="29">
        <v>0</v>
      </c>
      <c r="AF22" s="29">
        <v>0</v>
      </c>
      <c r="AG22" s="29">
        <v>0</v>
      </c>
      <c r="AH22" s="29">
        <v>0</v>
      </c>
      <c r="AI22" s="13">
        <f t="shared" ref="AI22" si="111">AL22</f>
        <v>0</v>
      </c>
      <c r="AJ22" s="29">
        <v>0</v>
      </c>
      <c r="AK22" s="29">
        <v>0</v>
      </c>
      <c r="AL22" s="29">
        <v>0</v>
      </c>
      <c r="AM22" s="29">
        <v>0</v>
      </c>
      <c r="AN22" s="13">
        <f t="shared" ref="AN22" si="112">AQ22</f>
        <v>0</v>
      </c>
      <c r="AO22" s="29">
        <v>0</v>
      </c>
      <c r="AP22" s="29">
        <v>0</v>
      </c>
      <c r="AQ22" s="29">
        <v>0</v>
      </c>
      <c r="AR22" s="29">
        <v>0</v>
      </c>
      <c r="AS22" s="13">
        <f t="shared" ref="AS22" si="113">AV22</f>
        <v>0</v>
      </c>
      <c r="AT22" s="29">
        <v>0</v>
      </c>
      <c r="AU22" s="29">
        <v>0</v>
      </c>
      <c r="AV22" s="29">
        <v>0</v>
      </c>
      <c r="AW22" s="29">
        <v>0</v>
      </c>
      <c r="AX22" s="13">
        <f t="shared" ref="AX22" si="114">BA22</f>
        <v>0</v>
      </c>
      <c r="AY22" s="29">
        <v>0</v>
      </c>
      <c r="AZ22" s="29">
        <v>0</v>
      </c>
      <c r="BA22" s="29">
        <v>0</v>
      </c>
      <c r="BB22" s="29">
        <v>0</v>
      </c>
      <c r="BC22" s="13">
        <f t="shared" ref="BC22" si="115">BF22</f>
        <v>0</v>
      </c>
      <c r="BD22" s="29">
        <v>0</v>
      </c>
      <c r="BE22" s="29">
        <v>0</v>
      </c>
      <c r="BF22" s="29">
        <v>0</v>
      </c>
      <c r="BG22" s="29">
        <v>0</v>
      </c>
      <c r="BH22" s="13">
        <f t="shared" ref="BH22" si="116">BK22</f>
        <v>0</v>
      </c>
      <c r="BI22" s="29">
        <v>0</v>
      </c>
      <c r="BJ22" s="29">
        <v>0</v>
      </c>
      <c r="BK22" s="29">
        <v>0</v>
      </c>
      <c r="BL22" s="29">
        <v>0</v>
      </c>
    </row>
    <row r="23" spans="1:64" ht="63" x14ac:dyDescent="0.25">
      <c r="A23" s="10" t="s">
        <v>216</v>
      </c>
      <c r="B23" s="19" t="s">
        <v>218</v>
      </c>
      <c r="C23" s="11" t="s">
        <v>24</v>
      </c>
      <c r="D23" s="11" t="s">
        <v>56</v>
      </c>
      <c r="E23" s="13">
        <f t="shared" ref="E23" si="117">J23+O23+T23+Y23+AD23+AI23+AN23+AS23+AX23</f>
        <v>1800</v>
      </c>
      <c r="F23" s="13">
        <f t="shared" ref="F23" si="118">K23+P23+U23+Z23+AE23+AJ23+AO23+AT23+AY23</f>
        <v>0</v>
      </c>
      <c r="G23" s="13">
        <f t="shared" ref="G23" si="119">L23+Q23+V23+AA23+AF23+AK23+AP23+AU23+AZ23</f>
        <v>0</v>
      </c>
      <c r="H23" s="13">
        <f t="shared" ref="H23" si="120">M23+R23+W23+AB23+AG23+AL23+AQ23+AV23+BA23</f>
        <v>1800</v>
      </c>
      <c r="I23" s="13">
        <f t="shared" ref="I23" si="121">N23+S23+X23+AC23+AH23+AM23+AR23+AW23+BB23</f>
        <v>0</v>
      </c>
      <c r="J23" s="53">
        <f t="shared" ref="J23" si="122">M23</f>
        <v>0</v>
      </c>
      <c r="K23" s="29">
        <v>0</v>
      </c>
      <c r="L23" s="29">
        <v>0</v>
      </c>
      <c r="M23" s="35">
        <v>0</v>
      </c>
      <c r="N23" s="29">
        <v>0</v>
      </c>
      <c r="O23" s="13">
        <f t="shared" ref="O23" si="123">R23</f>
        <v>1800</v>
      </c>
      <c r="P23" s="29">
        <v>0</v>
      </c>
      <c r="Q23" s="29">
        <v>0</v>
      </c>
      <c r="R23" s="36">
        <v>1800</v>
      </c>
      <c r="S23" s="29">
        <v>0</v>
      </c>
      <c r="T23" s="13">
        <f t="shared" ref="T23" si="124">W23</f>
        <v>0</v>
      </c>
      <c r="U23" s="29">
        <v>0</v>
      </c>
      <c r="V23" s="29">
        <v>0</v>
      </c>
      <c r="W23" s="36">
        <v>0</v>
      </c>
      <c r="X23" s="29">
        <v>0</v>
      </c>
      <c r="Y23" s="13">
        <f t="shared" ref="Y23" si="125">AB23</f>
        <v>0</v>
      </c>
      <c r="Z23" s="29">
        <v>0</v>
      </c>
      <c r="AA23" s="29">
        <v>0</v>
      </c>
      <c r="AB23" s="36">
        <v>0</v>
      </c>
      <c r="AC23" s="29">
        <v>0</v>
      </c>
      <c r="AD23" s="13">
        <f t="shared" ref="AD23" si="126">AG23</f>
        <v>0</v>
      </c>
      <c r="AE23" s="29">
        <v>0</v>
      </c>
      <c r="AF23" s="29">
        <v>0</v>
      </c>
      <c r="AG23" s="29">
        <v>0</v>
      </c>
      <c r="AH23" s="29">
        <v>0</v>
      </c>
      <c r="AI23" s="13">
        <f t="shared" ref="AI23" si="127">AL23</f>
        <v>0</v>
      </c>
      <c r="AJ23" s="29">
        <v>0</v>
      </c>
      <c r="AK23" s="29">
        <v>0</v>
      </c>
      <c r="AL23" s="29">
        <v>0</v>
      </c>
      <c r="AM23" s="29">
        <v>0</v>
      </c>
      <c r="AN23" s="13">
        <f t="shared" ref="AN23" si="128">AQ23</f>
        <v>0</v>
      </c>
      <c r="AO23" s="29">
        <v>0</v>
      </c>
      <c r="AP23" s="29">
        <v>0</v>
      </c>
      <c r="AQ23" s="29">
        <v>0</v>
      </c>
      <c r="AR23" s="29">
        <v>0</v>
      </c>
      <c r="AS23" s="13">
        <f t="shared" ref="AS23" si="129">AV23</f>
        <v>0</v>
      </c>
      <c r="AT23" s="29">
        <v>0</v>
      </c>
      <c r="AU23" s="29">
        <v>0</v>
      </c>
      <c r="AV23" s="29">
        <v>0</v>
      </c>
      <c r="AW23" s="29">
        <v>0</v>
      </c>
      <c r="AX23" s="13">
        <f t="shared" ref="AX23" si="130">BA23</f>
        <v>0</v>
      </c>
      <c r="AY23" s="29">
        <v>0</v>
      </c>
      <c r="AZ23" s="29">
        <v>0</v>
      </c>
      <c r="BA23" s="29">
        <v>0</v>
      </c>
      <c r="BB23" s="29">
        <v>0</v>
      </c>
      <c r="BC23" s="13">
        <f t="shared" ref="BC23" si="131">BF23</f>
        <v>0</v>
      </c>
      <c r="BD23" s="29">
        <v>0</v>
      </c>
      <c r="BE23" s="29">
        <v>0</v>
      </c>
      <c r="BF23" s="29">
        <v>0</v>
      </c>
      <c r="BG23" s="29">
        <v>0</v>
      </c>
      <c r="BH23" s="13">
        <f t="shared" ref="BH23" si="132">BK23</f>
        <v>0</v>
      </c>
      <c r="BI23" s="29">
        <v>0</v>
      </c>
      <c r="BJ23" s="29">
        <v>0</v>
      </c>
      <c r="BK23" s="29">
        <v>0</v>
      </c>
      <c r="BL23" s="29">
        <v>0</v>
      </c>
    </row>
    <row r="24" spans="1:64" ht="94.5" x14ac:dyDescent="0.25">
      <c r="A24" s="10" t="s">
        <v>145</v>
      </c>
      <c r="B24" s="19" t="s">
        <v>247</v>
      </c>
      <c r="C24" s="11" t="s">
        <v>24</v>
      </c>
      <c r="D24" s="11" t="s">
        <v>25</v>
      </c>
      <c r="E24" s="13">
        <f t="shared" ref="E24" si="133">J24+O24+T24+Y24+AD24+AI24+AN24+AS24+AX24</f>
        <v>2198.1</v>
      </c>
      <c r="F24" s="13">
        <f t="shared" ref="F24" si="134">K24+P24+U24+Z24+AE24+AJ24+AO24+AT24+AY24</f>
        <v>0</v>
      </c>
      <c r="G24" s="13">
        <f t="shared" ref="G24" si="135">L24+Q24+V24+AA24+AF24+AK24+AP24+AU24+AZ24</f>
        <v>0</v>
      </c>
      <c r="H24" s="13">
        <f t="shared" ref="H24" si="136">M24+R24+W24+AB24+AG24+AL24+AQ24+AV24+BA24</f>
        <v>2198.1</v>
      </c>
      <c r="I24" s="13">
        <f t="shared" ref="I24" si="137">N24+S24+X24+AC24+AH24+AM24+AR24+AW24+BB24</f>
        <v>0</v>
      </c>
      <c r="J24" s="53">
        <f t="shared" ref="J24" si="138">M24</f>
        <v>0</v>
      </c>
      <c r="K24" s="29">
        <v>0</v>
      </c>
      <c r="L24" s="29">
        <v>0</v>
      </c>
      <c r="M24" s="35">
        <v>0</v>
      </c>
      <c r="N24" s="29">
        <v>0</v>
      </c>
      <c r="O24" s="13">
        <f t="shared" ref="O24" si="139">R24</f>
        <v>0</v>
      </c>
      <c r="P24" s="29">
        <v>0</v>
      </c>
      <c r="Q24" s="29">
        <v>0</v>
      </c>
      <c r="R24" s="36">
        <v>0</v>
      </c>
      <c r="S24" s="29">
        <v>0</v>
      </c>
      <c r="T24" s="13">
        <f t="shared" ref="T24" si="140">W24</f>
        <v>2198.1</v>
      </c>
      <c r="U24" s="29">
        <v>0</v>
      </c>
      <c r="V24" s="29">
        <v>0</v>
      </c>
      <c r="W24" s="36">
        <v>2198.1</v>
      </c>
      <c r="X24" s="29">
        <v>0</v>
      </c>
      <c r="Y24" s="13">
        <f t="shared" ref="Y24" si="141">AB24</f>
        <v>0</v>
      </c>
      <c r="Z24" s="29">
        <v>0</v>
      </c>
      <c r="AA24" s="29">
        <v>0</v>
      </c>
      <c r="AB24" s="36">
        <v>0</v>
      </c>
      <c r="AC24" s="29">
        <v>0</v>
      </c>
      <c r="AD24" s="13">
        <f t="shared" ref="AD24" si="142">AG24</f>
        <v>0</v>
      </c>
      <c r="AE24" s="29">
        <v>0</v>
      </c>
      <c r="AF24" s="29">
        <v>0</v>
      </c>
      <c r="AG24" s="29">
        <v>0</v>
      </c>
      <c r="AH24" s="29">
        <v>0</v>
      </c>
      <c r="AI24" s="13">
        <f t="shared" ref="AI24" si="143">AL24</f>
        <v>0</v>
      </c>
      <c r="AJ24" s="29">
        <v>0</v>
      </c>
      <c r="AK24" s="29">
        <v>0</v>
      </c>
      <c r="AL24" s="29">
        <v>0</v>
      </c>
      <c r="AM24" s="29">
        <v>0</v>
      </c>
      <c r="AN24" s="13">
        <f t="shared" ref="AN24" si="144">AQ24</f>
        <v>0</v>
      </c>
      <c r="AO24" s="29">
        <v>0</v>
      </c>
      <c r="AP24" s="29">
        <v>0</v>
      </c>
      <c r="AQ24" s="29">
        <v>0</v>
      </c>
      <c r="AR24" s="29">
        <v>0</v>
      </c>
      <c r="AS24" s="13">
        <f t="shared" ref="AS24" si="145">AV24</f>
        <v>0</v>
      </c>
      <c r="AT24" s="29">
        <v>0</v>
      </c>
      <c r="AU24" s="29">
        <v>0</v>
      </c>
      <c r="AV24" s="29">
        <v>0</v>
      </c>
      <c r="AW24" s="29">
        <v>0</v>
      </c>
      <c r="AX24" s="13">
        <f t="shared" ref="AX24" si="146">BA24</f>
        <v>0</v>
      </c>
      <c r="AY24" s="29">
        <v>0</v>
      </c>
      <c r="AZ24" s="29">
        <v>0</v>
      </c>
      <c r="BA24" s="29">
        <v>0</v>
      </c>
      <c r="BB24" s="29">
        <v>0</v>
      </c>
      <c r="BC24" s="13">
        <f t="shared" ref="BC24" si="147">BF24</f>
        <v>0</v>
      </c>
      <c r="BD24" s="29">
        <v>0</v>
      </c>
      <c r="BE24" s="29">
        <v>0</v>
      </c>
      <c r="BF24" s="29">
        <v>0</v>
      </c>
      <c r="BG24" s="29">
        <v>0</v>
      </c>
      <c r="BH24" s="13">
        <f t="shared" ref="BH24" si="148">BK24</f>
        <v>0</v>
      </c>
      <c r="BI24" s="29">
        <v>0</v>
      </c>
      <c r="BJ24" s="29">
        <v>0</v>
      </c>
      <c r="BK24" s="29">
        <v>0</v>
      </c>
      <c r="BL24" s="29">
        <v>0</v>
      </c>
    </row>
    <row r="25" spans="1:64" ht="63" x14ac:dyDescent="0.25">
      <c r="A25" s="10" t="s">
        <v>217</v>
      </c>
      <c r="B25" s="19" t="s">
        <v>249</v>
      </c>
      <c r="C25" s="11" t="s">
        <v>24</v>
      </c>
      <c r="D25" s="11" t="s">
        <v>56</v>
      </c>
      <c r="E25" s="13">
        <f t="shared" ref="E25" si="149">J25+O25+T25+Y25+AD25+AI25+AN25+AS25+AX25</f>
        <v>1500</v>
      </c>
      <c r="F25" s="13">
        <f t="shared" ref="F25" si="150">K25+P25+U25+Z25+AE25+AJ25+AO25+AT25+AY25</f>
        <v>0</v>
      </c>
      <c r="G25" s="13">
        <f t="shared" ref="G25" si="151">L25+Q25+V25+AA25+AF25+AK25+AP25+AU25+AZ25</f>
        <v>0</v>
      </c>
      <c r="H25" s="13">
        <f t="shared" ref="H25" si="152">M25+R25+W25+AB25+AG25+AL25+AQ25+AV25+BA25</f>
        <v>1500</v>
      </c>
      <c r="I25" s="13">
        <f t="shared" ref="I25" si="153">N25+S25+X25+AC25+AH25+AM25+AR25+AW25+BB25</f>
        <v>0</v>
      </c>
      <c r="J25" s="53">
        <f t="shared" ref="J25" si="154">M25</f>
        <v>0</v>
      </c>
      <c r="K25" s="29">
        <v>0</v>
      </c>
      <c r="L25" s="29">
        <v>0</v>
      </c>
      <c r="M25" s="35">
        <v>0</v>
      </c>
      <c r="N25" s="29">
        <v>0</v>
      </c>
      <c r="O25" s="13">
        <f t="shared" ref="O25" si="155">R25</f>
        <v>0</v>
      </c>
      <c r="P25" s="29">
        <v>0</v>
      </c>
      <c r="Q25" s="29">
        <v>0</v>
      </c>
      <c r="R25" s="36">
        <v>0</v>
      </c>
      <c r="S25" s="29">
        <v>0</v>
      </c>
      <c r="T25" s="13">
        <f t="shared" ref="T25" si="156">W25</f>
        <v>1500</v>
      </c>
      <c r="U25" s="29">
        <v>0</v>
      </c>
      <c r="V25" s="29">
        <v>0</v>
      </c>
      <c r="W25" s="36">
        <v>1500</v>
      </c>
      <c r="X25" s="29">
        <v>0</v>
      </c>
      <c r="Y25" s="13">
        <f t="shared" ref="Y25" si="157">AB25</f>
        <v>0</v>
      </c>
      <c r="Z25" s="29">
        <v>0</v>
      </c>
      <c r="AA25" s="29">
        <v>0</v>
      </c>
      <c r="AB25" s="36">
        <v>0</v>
      </c>
      <c r="AC25" s="29">
        <v>0</v>
      </c>
      <c r="AD25" s="13">
        <f t="shared" ref="AD25" si="158">AG25</f>
        <v>0</v>
      </c>
      <c r="AE25" s="29">
        <v>0</v>
      </c>
      <c r="AF25" s="29">
        <v>0</v>
      </c>
      <c r="AG25" s="29">
        <v>0</v>
      </c>
      <c r="AH25" s="29">
        <v>0</v>
      </c>
      <c r="AI25" s="13">
        <f t="shared" ref="AI25" si="159">AL25</f>
        <v>0</v>
      </c>
      <c r="AJ25" s="29">
        <v>0</v>
      </c>
      <c r="AK25" s="29">
        <v>0</v>
      </c>
      <c r="AL25" s="29">
        <v>0</v>
      </c>
      <c r="AM25" s="29">
        <v>0</v>
      </c>
      <c r="AN25" s="13">
        <f t="shared" ref="AN25" si="160">AQ25</f>
        <v>0</v>
      </c>
      <c r="AO25" s="29">
        <v>0</v>
      </c>
      <c r="AP25" s="29">
        <v>0</v>
      </c>
      <c r="AQ25" s="29">
        <v>0</v>
      </c>
      <c r="AR25" s="29">
        <v>0</v>
      </c>
      <c r="AS25" s="13">
        <f t="shared" ref="AS25" si="161">AV25</f>
        <v>0</v>
      </c>
      <c r="AT25" s="29">
        <v>0</v>
      </c>
      <c r="AU25" s="29">
        <v>0</v>
      </c>
      <c r="AV25" s="29">
        <v>0</v>
      </c>
      <c r="AW25" s="29">
        <v>0</v>
      </c>
      <c r="AX25" s="13">
        <f t="shared" ref="AX25" si="162">BA25</f>
        <v>0</v>
      </c>
      <c r="AY25" s="29">
        <v>0</v>
      </c>
      <c r="AZ25" s="29">
        <v>0</v>
      </c>
      <c r="BA25" s="29">
        <v>0</v>
      </c>
      <c r="BB25" s="29">
        <v>0</v>
      </c>
      <c r="BC25" s="13">
        <f t="shared" ref="BC25" si="163">BF25</f>
        <v>0</v>
      </c>
      <c r="BD25" s="29">
        <v>0</v>
      </c>
      <c r="BE25" s="29">
        <v>0</v>
      </c>
      <c r="BF25" s="29">
        <v>0</v>
      </c>
      <c r="BG25" s="29">
        <v>0</v>
      </c>
      <c r="BH25" s="13">
        <f t="shared" ref="BH25" si="164">BK25</f>
        <v>0</v>
      </c>
      <c r="BI25" s="29">
        <v>0</v>
      </c>
      <c r="BJ25" s="29">
        <v>0</v>
      </c>
      <c r="BK25" s="29">
        <v>0</v>
      </c>
      <c r="BL25" s="29">
        <v>0</v>
      </c>
    </row>
    <row r="26" spans="1:64" ht="63" x14ac:dyDescent="0.25">
      <c r="A26" s="10" t="s">
        <v>260</v>
      </c>
      <c r="B26" s="19" t="s">
        <v>250</v>
      </c>
      <c r="C26" s="11" t="s">
        <v>24</v>
      </c>
      <c r="D26" s="11" t="s">
        <v>56</v>
      </c>
      <c r="E26" s="13">
        <f t="shared" ref="E26" si="165">J26+O26+T26+Y26+AD26+AI26+AN26+AS26+AX26</f>
        <v>5000</v>
      </c>
      <c r="F26" s="13">
        <f t="shared" ref="F26" si="166">K26+P26+U26+Z26+AE26+AJ26+AO26+AT26+AY26</f>
        <v>0</v>
      </c>
      <c r="G26" s="13">
        <f t="shared" ref="G26" si="167">L26+Q26+V26+AA26+AF26+AK26+AP26+AU26+AZ26</f>
        <v>0</v>
      </c>
      <c r="H26" s="13">
        <f t="shared" ref="H26" si="168">M26+R26+W26+AB26+AG26+AL26+AQ26+AV26+BA26</f>
        <v>5000</v>
      </c>
      <c r="I26" s="13">
        <f t="shared" ref="I26" si="169">N26+S26+X26+AC26+AH26+AM26+AR26+AW26+BB26</f>
        <v>0</v>
      </c>
      <c r="J26" s="53">
        <f t="shared" ref="J26" si="170">M26</f>
        <v>0</v>
      </c>
      <c r="K26" s="29">
        <v>0</v>
      </c>
      <c r="L26" s="29">
        <v>0</v>
      </c>
      <c r="M26" s="35">
        <v>0</v>
      </c>
      <c r="N26" s="29">
        <v>0</v>
      </c>
      <c r="O26" s="13">
        <f t="shared" ref="O26" si="171">R26</f>
        <v>0</v>
      </c>
      <c r="P26" s="29">
        <v>0</v>
      </c>
      <c r="Q26" s="29">
        <v>0</v>
      </c>
      <c r="R26" s="36">
        <v>0</v>
      </c>
      <c r="S26" s="29">
        <v>0</v>
      </c>
      <c r="T26" s="13">
        <f t="shared" ref="T26" si="172">W26</f>
        <v>5000</v>
      </c>
      <c r="U26" s="29">
        <v>0</v>
      </c>
      <c r="V26" s="29">
        <v>0</v>
      </c>
      <c r="W26" s="36">
        <v>5000</v>
      </c>
      <c r="X26" s="29">
        <v>0</v>
      </c>
      <c r="Y26" s="13">
        <f t="shared" ref="Y26" si="173">AB26</f>
        <v>0</v>
      </c>
      <c r="Z26" s="29">
        <v>0</v>
      </c>
      <c r="AA26" s="29">
        <v>0</v>
      </c>
      <c r="AB26" s="36">
        <v>0</v>
      </c>
      <c r="AC26" s="29">
        <v>0</v>
      </c>
      <c r="AD26" s="13">
        <f t="shared" ref="AD26" si="174">AG26</f>
        <v>0</v>
      </c>
      <c r="AE26" s="29">
        <v>0</v>
      </c>
      <c r="AF26" s="29">
        <v>0</v>
      </c>
      <c r="AG26" s="29">
        <v>0</v>
      </c>
      <c r="AH26" s="29">
        <v>0</v>
      </c>
      <c r="AI26" s="13">
        <f t="shared" ref="AI26" si="175">AL26</f>
        <v>0</v>
      </c>
      <c r="AJ26" s="29">
        <v>0</v>
      </c>
      <c r="AK26" s="29">
        <v>0</v>
      </c>
      <c r="AL26" s="29">
        <v>0</v>
      </c>
      <c r="AM26" s="29">
        <v>0</v>
      </c>
      <c r="AN26" s="13">
        <f t="shared" ref="AN26" si="176">AQ26</f>
        <v>0</v>
      </c>
      <c r="AO26" s="29">
        <v>0</v>
      </c>
      <c r="AP26" s="29">
        <v>0</v>
      </c>
      <c r="AQ26" s="29">
        <v>0</v>
      </c>
      <c r="AR26" s="29">
        <v>0</v>
      </c>
      <c r="AS26" s="13">
        <f t="shared" ref="AS26" si="177">AV26</f>
        <v>0</v>
      </c>
      <c r="AT26" s="29">
        <v>0</v>
      </c>
      <c r="AU26" s="29">
        <v>0</v>
      </c>
      <c r="AV26" s="29">
        <v>0</v>
      </c>
      <c r="AW26" s="29">
        <v>0</v>
      </c>
      <c r="AX26" s="13">
        <f t="shared" ref="AX26" si="178">BA26</f>
        <v>0</v>
      </c>
      <c r="AY26" s="29">
        <v>0</v>
      </c>
      <c r="AZ26" s="29">
        <v>0</v>
      </c>
      <c r="BA26" s="29">
        <v>0</v>
      </c>
      <c r="BB26" s="29">
        <v>0</v>
      </c>
      <c r="BC26" s="13">
        <f t="shared" ref="BC26" si="179">BF26</f>
        <v>0</v>
      </c>
      <c r="BD26" s="29">
        <v>0</v>
      </c>
      <c r="BE26" s="29">
        <v>0</v>
      </c>
      <c r="BF26" s="29">
        <v>0</v>
      </c>
      <c r="BG26" s="29">
        <v>0</v>
      </c>
      <c r="BH26" s="13">
        <f t="shared" ref="BH26" si="180">BK26</f>
        <v>0</v>
      </c>
      <c r="BI26" s="29">
        <v>0</v>
      </c>
      <c r="BJ26" s="29">
        <v>0</v>
      </c>
      <c r="BK26" s="29">
        <v>0</v>
      </c>
      <c r="BL26" s="29">
        <v>0</v>
      </c>
    </row>
    <row r="27" spans="1:64" ht="63" x14ac:dyDescent="0.25">
      <c r="A27" s="10" t="s">
        <v>261</v>
      </c>
      <c r="B27" s="19" t="s">
        <v>259</v>
      </c>
      <c r="C27" s="11" t="s">
        <v>24</v>
      </c>
      <c r="D27" s="11" t="s">
        <v>56</v>
      </c>
      <c r="E27" s="13">
        <f t="shared" ref="E27" si="181">J27+O27+T27+Y27+AD27+AI27+AN27+AS27+AX27</f>
        <v>8250</v>
      </c>
      <c r="F27" s="13">
        <f t="shared" ref="F27" si="182">K27+P27+U27+Z27+AE27+AJ27+AO27+AT27+AY27</f>
        <v>0</v>
      </c>
      <c r="G27" s="13">
        <f t="shared" ref="G27" si="183">L27+Q27+V27+AA27+AF27+AK27+AP27+AU27+AZ27</f>
        <v>0</v>
      </c>
      <c r="H27" s="13">
        <f t="shared" ref="H27" si="184">M27+R27+W27+AB27+AG27+AL27+AQ27+AV27+BA27</f>
        <v>8250</v>
      </c>
      <c r="I27" s="13">
        <f t="shared" ref="I27" si="185">N27+S27+X27+AC27+AH27+AM27+AR27+AW27+BB27</f>
        <v>0</v>
      </c>
      <c r="J27" s="53">
        <f t="shared" ref="J27" si="186">M27</f>
        <v>0</v>
      </c>
      <c r="K27" s="29">
        <v>0</v>
      </c>
      <c r="L27" s="29">
        <v>0</v>
      </c>
      <c r="M27" s="35">
        <v>0</v>
      </c>
      <c r="N27" s="29">
        <v>0</v>
      </c>
      <c r="O27" s="13">
        <f t="shared" ref="O27" si="187">R27</f>
        <v>0</v>
      </c>
      <c r="P27" s="29">
        <v>0</v>
      </c>
      <c r="Q27" s="29">
        <v>0</v>
      </c>
      <c r="R27" s="36">
        <v>0</v>
      </c>
      <c r="S27" s="29">
        <v>0</v>
      </c>
      <c r="T27" s="13">
        <f t="shared" ref="T27" si="188">W27</f>
        <v>8250</v>
      </c>
      <c r="U27" s="29">
        <v>0</v>
      </c>
      <c r="V27" s="29">
        <v>0</v>
      </c>
      <c r="W27" s="36">
        <v>8250</v>
      </c>
      <c r="X27" s="29">
        <v>0</v>
      </c>
      <c r="Y27" s="13">
        <f t="shared" ref="Y27" si="189">AB27</f>
        <v>0</v>
      </c>
      <c r="Z27" s="29">
        <v>0</v>
      </c>
      <c r="AA27" s="29">
        <v>0</v>
      </c>
      <c r="AB27" s="36">
        <v>0</v>
      </c>
      <c r="AC27" s="29">
        <v>0</v>
      </c>
      <c r="AD27" s="13">
        <f t="shared" ref="AD27" si="190">AG27</f>
        <v>0</v>
      </c>
      <c r="AE27" s="29">
        <v>0</v>
      </c>
      <c r="AF27" s="29">
        <v>0</v>
      </c>
      <c r="AG27" s="29">
        <v>0</v>
      </c>
      <c r="AH27" s="29">
        <v>0</v>
      </c>
      <c r="AI27" s="13">
        <f t="shared" ref="AI27" si="191">AL27</f>
        <v>0</v>
      </c>
      <c r="AJ27" s="29">
        <v>0</v>
      </c>
      <c r="AK27" s="29">
        <v>0</v>
      </c>
      <c r="AL27" s="29">
        <v>0</v>
      </c>
      <c r="AM27" s="29">
        <v>0</v>
      </c>
      <c r="AN27" s="13">
        <f t="shared" ref="AN27" si="192">AQ27</f>
        <v>0</v>
      </c>
      <c r="AO27" s="29">
        <v>0</v>
      </c>
      <c r="AP27" s="29">
        <v>0</v>
      </c>
      <c r="AQ27" s="29">
        <v>0</v>
      </c>
      <c r="AR27" s="29">
        <v>0</v>
      </c>
      <c r="AS27" s="13">
        <f t="shared" ref="AS27" si="193">AV27</f>
        <v>0</v>
      </c>
      <c r="AT27" s="29">
        <v>0</v>
      </c>
      <c r="AU27" s="29">
        <v>0</v>
      </c>
      <c r="AV27" s="29">
        <v>0</v>
      </c>
      <c r="AW27" s="29">
        <v>0</v>
      </c>
      <c r="AX27" s="13">
        <f t="shared" ref="AX27" si="194">BA27</f>
        <v>0</v>
      </c>
      <c r="AY27" s="29">
        <v>0</v>
      </c>
      <c r="AZ27" s="29">
        <v>0</v>
      </c>
      <c r="BA27" s="29">
        <v>0</v>
      </c>
      <c r="BB27" s="29">
        <v>0</v>
      </c>
      <c r="BC27" s="13">
        <f t="shared" ref="BC27" si="195">BF27</f>
        <v>0</v>
      </c>
      <c r="BD27" s="29">
        <v>0</v>
      </c>
      <c r="BE27" s="29">
        <v>0</v>
      </c>
      <c r="BF27" s="29">
        <v>0</v>
      </c>
      <c r="BG27" s="29">
        <v>0</v>
      </c>
      <c r="BH27" s="13">
        <f t="shared" ref="BH27" si="196">BK27</f>
        <v>0</v>
      </c>
      <c r="BI27" s="29">
        <v>0</v>
      </c>
      <c r="BJ27" s="29">
        <v>0</v>
      </c>
      <c r="BK27" s="29">
        <v>0</v>
      </c>
      <c r="BL27" s="29">
        <v>0</v>
      </c>
    </row>
    <row r="28" spans="1:64" ht="63" x14ac:dyDescent="0.25">
      <c r="A28" s="10" t="s">
        <v>262</v>
      </c>
      <c r="B28" s="19" t="s">
        <v>214</v>
      </c>
      <c r="C28" s="11" t="s">
        <v>24</v>
      </c>
      <c r="D28" s="11" t="s">
        <v>24</v>
      </c>
      <c r="E28" s="13">
        <f t="shared" ref="E28:G28" si="197">J28+O28+T28+Y28+AD28+AI28+AN28+AS28+AX28+BC28+BH28</f>
        <v>332250</v>
      </c>
      <c r="F28" s="13">
        <f t="shared" si="197"/>
        <v>0</v>
      </c>
      <c r="G28" s="13">
        <f t="shared" si="197"/>
        <v>0</v>
      </c>
      <c r="H28" s="13">
        <f>M28+R28+W28+AB28+AG28+AL28+AQ28+AV28+BA28+BF28+BK28</f>
        <v>332250</v>
      </c>
      <c r="I28" s="13">
        <f>N28+S28+X28+AC28+AH28+AM28+AR28+AW28+BB28+BG28+BL28</f>
        <v>0</v>
      </c>
      <c r="J28" s="53">
        <f t="shared" ref="J28" si="198">M28</f>
        <v>0</v>
      </c>
      <c r="K28" s="29">
        <v>0</v>
      </c>
      <c r="L28" s="29">
        <v>0</v>
      </c>
      <c r="M28" s="35">
        <v>0</v>
      </c>
      <c r="N28" s="29">
        <v>0</v>
      </c>
      <c r="O28" s="13">
        <f t="shared" ref="O28" si="199">R28</f>
        <v>0</v>
      </c>
      <c r="P28" s="29">
        <v>0</v>
      </c>
      <c r="Q28" s="29">
        <v>0</v>
      </c>
      <c r="R28" s="36">
        <v>0</v>
      </c>
      <c r="S28" s="29">
        <v>0</v>
      </c>
      <c r="T28" s="13">
        <f t="shared" ref="T28" si="200">W28</f>
        <v>21850</v>
      </c>
      <c r="U28" s="29">
        <v>0</v>
      </c>
      <c r="V28" s="29">
        <v>0</v>
      </c>
      <c r="W28" s="36">
        <v>21850</v>
      </c>
      <c r="X28" s="29">
        <v>0</v>
      </c>
      <c r="Y28" s="13">
        <f t="shared" ref="Y28" si="201">AB28</f>
        <v>38100</v>
      </c>
      <c r="Z28" s="29">
        <v>0</v>
      </c>
      <c r="AA28" s="29">
        <v>0</v>
      </c>
      <c r="AB28" s="36">
        <v>38100</v>
      </c>
      <c r="AC28" s="29">
        <v>0</v>
      </c>
      <c r="AD28" s="13">
        <f t="shared" ref="AD28" si="202">AG28</f>
        <v>38900</v>
      </c>
      <c r="AE28" s="29">
        <v>0</v>
      </c>
      <c r="AF28" s="29">
        <v>0</v>
      </c>
      <c r="AG28" s="36">
        <v>38900</v>
      </c>
      <c r="AH28" s="29">
        <v>0</v>
      </c>
      <c r="AI28" s="13">
        <f t="shared" ref="AI28" si="203">AL28</f>
        <v>38900</v>
      </c>
      <c r="AJ28" s="29">
        <v>0</v>
      </c>
      <c r="AK28" s="29">
        <v>0</v>
      </c>
      <c r="AL28" s="36">
        <v>38900</v>
      </c>
      <c r="AM28" s="29">
        <v>0</v>
      </c>
      <c r="AN28" s="13">
        <f t="shared" ref="AN28" si="204">AQ28</f>
        <v>38900</v>
      </c>
      <c r="AO28" s="29">
        <v>0</v>
      </c>
      <c r="AP28" s="29">
        <v>0</v>
      </c>
      <c r="AQ28" s="36">
        <v>38900</v>
      </c>
      <c r="AR28" s="29">
        <v>0</v>
      </c>
      <c r="AS28" s="13">
        <f t="shared" ref="AS28" si="205">AV28</f>
        <v>38900</v>
      </c>
      <c r="AT28" s="29">
        <v>0</v>
      </c>
      <c r="AU28" s="29">
        <v>0</v>
      </c>
      <c r="AV28" s="36">
        <v>38900</v>
      </c>
      <c r="AW28" s="29">
        <v>0</v>
      </c>
      <c r="AX28" s="13">
        <f t="shared" ref="AX28" si="206">BA28</f>
        <v>38900</v>
      </c>
      <c r="AY28" s="29">
        <v>0</v>
      </c>
      <c r="AZ28" s="29">
        <v>0</v>
      </c>
      <c r="BA28" s="36">
        <v>38900</v>
      </c>
      <c r="BB28" s="29">
        <v>0</v>
      </c>
      <c r="BC28" s="13">
        <f t="shared" ref="BC28" si="207">BF28</f>
        <v>38900</v>
      </c>
      <c r="BD28" s="29">
        <v>0</v>
      </c>
      <c r="BE28" s="29">
        <v>0</v>
      </c>
      <c r="BF28" s="36">
        <v>38900</v>
      </c>
      <c r="BG28" s="29">
        <v>0</v>
      </c>
      <c r="BH28" s="13">
        <f t="shared" ref="BH28" si="208">BK28</f>
        <v>38900</v>
      </c>
      <c r="BI28" s="29">
        <v>0</v>
      </c>
      <c r="BJ28" s="29">
        <v>0</v>
      </c>
      <c r="BK28" s="36">
        <v>38900</v>
      </c>
      <c r="BL28" s="29">
        <v>0</v>
      </c>
    </row>
    <row r="29" spans="1:64" ht="43.5" customHeight="1" x14ac:dyDescent="0.25">
      <c r="A29" s="10" t="s">
        <v>26</v>
      </c>
      <c r="B29" s="65" t="s">
        <v>118</v>
      </c>
      <c r="C29" s="65"/>
      <c r="D29" s="65"/>
      <c r="E29" s="8">
        <f t="shared" ref="E29:AJ29" si="209">E30+E86</f>
        <v>400935.90000000008</v>
      </c>
      <c r="F29" s="8">
        <f t="shared" si="209"/>
        <v>0</v>
      </c>
      <c r="G29" s="8">
        <f t="shared" si="209"/>
        <v>0</v>
      </c>
      <c r="H29" s="8">
        <f t="shared" si="209"/>
        <v>400935.90000000008</v>
      </c>
      <c r="I29" s="8">
        <f t="shared" si="209"/>
        <v>0</v>
      </c>
      <c r="J29" s="8">
        <f t="shared" si="209"/>
        <v>11551.9</v>
      </c>
      <c r="K29" s="8">
        <f t="shared" si="209"/>
        <v>0</v>
      </c>
      <c r="L29" s="8">
        <f t="shared" si="209"/>
        <v>0</v>
      </c>
      <c r="M29" s="8">
        <f t="shared" si="209"/>
        <v>11551.9</v>
      </c>
      <c r="N29" s="8">
        <f t="shared" si="209"/>
        <v>0</v>
      </c>
      <c r="O29" s="8">
        <f t="shared" si="209"/>
        <v>86614.500000000029</v>
      </c>
      <c r="P29" s="8">
        <f t="shared" si="209"/>
        <v>0</v>
      </c>
      <c r="Q29" s="8">
        <f t="shared" si="209"/>
        <v>0</v>
      </c>
      <c r="R29" s="8">
        <f t="shared" si="209"/>
        <v>86614.500000000029</v>
      </c>
      <c r="S29" s="8">
        <f t="shared" si="209"/>
        <v>0</v>
      </c>
      <c r="T29" s="8">
        <f t="shared" si="209"/>
        <v>60255.899999999987</v>
      </c>
      <c r="U29" s="8">
        <f t="shared" si="209"/>
        <v>0</v>
      </c>
      <c r="V29" s="8">
        <f t="shared" si="209"/>
        <v>0</v>
      </c>
      <c r="W29" s="8">
        <f t="shared" si="209"/>
        <v>60255.899999999987</v>
      </c>
      <c r="X29" s="8">
        <f t="shared" si="209"/>
        <v>0</v>
      </c>
      <c r="Y29" s="8">
        <f t="shared" si="209"/>
        <v>4194.3999999999996</v>
      </c>
      <c r="Z29" s="8">
        <f t="shared" si="209"/>
        <v>0</v>
      </c>
      <c r="AA29" s="8">
        <f t="shared" si="209"/>
        <v>0</v>
      </c>
      <c r="AB29" s="8">
        <f t="shared" si="209"/>
        <v>4194.3999999999996</v>
      </c>
      <c r="AC29" s="8">
        <f t="shared" si="209"/>
        <v>0</v>
      </c>
      <c r="AD29" s="8">
        <f t="shared" si="209"/>
        <v>34045.599999999999</v>
      </c>
      <c r="AE29" s="8">
        <f t="shared" si="209"/>
        <v>0</v>
      </c>
      <c r="AF29" s="8">
        <f t="shared" si="209"/>
        <v>0</v>
      </c>
      <c r="AG29" s="8">
        <f t="shared" si="209"/>
        <v>34045.599999999999</v>
      </c>
      <c r="AH29" s="8">
        <f t="shared" si="209"/>
        <v>0</v>
      </c>
      <c r="AI29" s="8">
        <f t="shared" si="209"/>
        <v>34045.599999999999</v>
      </c>
      <c r="AJ29" s="8">
        <f t="shared" si="209"/>
        <v>0</v>
      </c>
      <c r="AK29" s="8">
        <f t="shared" ref="AK29:BL29" si="210">AK30+AK86</f>
        <v>0</v>
      </c>
      <c r="AL29" s="8">
        <f t="shared" si="210"/>
        <v>34045.599999999999</v>
      </c>
      <c r="AM29" s="8">
        <f t="shared" si="210"/>
        <v>0</v>
      </c>
      <c r="AN29" s="8">
        <f t="shared" si="210"/>
        <v>34045.599999999999</v>
      </c>
      <c r="AO29" s="8">
        <f t="shared" si="210"/>
        <v>0</v>
      </c>
      <c r="AP29" s="8">
        <f t="shared" si="210"/>
        <v>0</v>
      </c>
      <c r="AQ29" s="8">
        <f t="shared" si="210"/>
        <v>34045.599999999999</v>
      </c>
      <c r="AR29" s="8">
        <f t="shared" si="210"/>
        <v>0</v>
      </c>
      <c r="AS29" s="8">
        <f t="shared" si="210"/>
        <v>34045.599999999999</v>
      </c>
      <c r="AT29" s="8">
        <f t="shared" si="210"/>
        <v>0</v>
      </c>
      <c r="AU29" s="8">
        <f t="shared" si="210"/>
        <v>0</v>
      </c>
      <c r="AV29" s="8">
        <f t="shared" si="210"/>
        <v>34045.599999999999</v>
      </c>
      <c r="AW29" s="8">
        <f t="shared" si="210"/>
        <v>0</v>
      </c>
      <c r="AX29" s="8">
        <f t="shared" si="210"/>
        <v>34045.599999999999</v>
      </c>
      <c r="AY29" s="8">
        <f t="shared" si="210"/>
        <v>0</v>
      </c>
      <c r="AZ29" s="8">
        <f t="shared" si="210"/>
        <v>0</v>
      </c>
      <c r="BA29" s="8">
        <f t="shared" si="210"/>
        <v>34045.599999999999</v>
      </c>
      <c r="BB29" s="8">
        <f t="shared" si="210"/>
        <v>0</v>
      </c>
      <c r="BC29" s="8">
        <f t="shared" si="210"/>
        <v>34045.599999999999</v>
      </c>
      <c r="BD29" s="8">
        <f t="shared" si="210"/>
        <v>0</v>
      </c>
      <c r="BE29" s="8">
        <f t="shared" si="210"/>
        <v>0</v>
      </c>
      <c r="BF29" s="8">
        <f t="shared" si="210"/>
        <v>34045.599999999999</v>
      </c>
      <c r="BG29" s="8">
        <f t="shared" si="210"/>
        <v>0</v>
      </c>
      <c r="BH29" s="8">
        <f t="shared" si="210"/>
        <v>34045.599999999999</v>
      </c>
      <c r="BI29" s="8">
        <f t="shared" si="210"/>
        <v>0</v>
      </c>
      <c r="BJ29" s="8">
        <f t="shared" si="210"/>
        <v>0</v>
      </c>
      <c r="BK29" s="8">
        <f t="shared" si="210"/>
        <v>34045.599999999999</v>
      </c>
      <c r="BL29" s="8">
        <f t="shared" si="210"/>
        <v>0</v>
      </c>
    </row>
    <row r="30" spans="1:64" ht="43.5" customHeight="1" x14ac:dyDescent="0.25">
      <c r="A30" s="10" t="s">
        <v>32</v>
      </c>
      <c r="B30" s="65" t="s">
        <v>117</v>
      </c>
      <c r="C30" s="65"/>
      <c r="D30" s="65"/>
      <c r="E30" s="8">
        <f t="shared" ref="E30:AJ30" si="211">SUM(E31:E85)</f>
        <v>399123.20000000007</v>
      </c>
      <c r="F30" s="8">
        <f t="shared" si="211"/>
        <v>0</v>
      </c>
      <c r="G30" s="8">
        <f t="shared" si="211"/>
        <v>0</v>
      </c>
      <c r="H30" s="8">
        <f t="shared" si="211"/>
        <v>399123.20000000007</v>
      </c>
      <c r="I30" s="8">
        <f t="shared" si="211"/>
        <v>0</v>
      </c>
      <c r="J30" s="8">
        <f t="shared" si="211"/>
        <v>10367.5</v>
      </c>
      <c r="K30" s="8">
        <f t="shared" si="211"/>
        <v>0</v>
      </c>
      <c r="L30" s="8">
        <f t="shared" si="211"/>
        <v>0</v>
      </c>
      <c r="M30" s="8">
        <f t="shared" si="211"/>
        <v>10367.5</v>
      </c>
      <c r="N30" s="8">
        <f t="shared" si="211"/>
        <v>0</v>
      </c>
      <c r="O30" s="8">
        <f t="shared" si="211"/>
        <v>85986.200000000026</v>
      </c>
      <c r="P30" s="8">
        <f t="shared" si="211"/>
        <v>0</v>
      </c>
      <c r="Q30" s="8">
        <f t="shared" si="211"/>
        <v>0</v>
      </c>
      <c r="R30" s="8">
        <f t="shared" si="211"/>
        <v>85986.200000000026</v>
      </c>
      <c r="S30" s="8">
        <f t="shared" si="211"/>
        <v>0</v>
      </c>
      <c r="T30" s="8">
        <f t="shared" si="211"/>
        <v>60255.899999999987</v>
      </c>
      <c r="U30" s="8">
        <f t="shared" si="211"/>
        <v>0</v>
      </c>
      <c r="V30" s="8">
        <f t="shared" si="211"/>
        <v>0</v>
      </c>
      <c r="W30" s="8">
        <f>SUM(W31:W85)</f>
        <v>60255.899999999987</v>
      </c>
      <c r="X30" s="8">
        <f t="shared" si="211"/>
        <v>0</v>
      </c>
      <c r="Y30" s="8">
        <f t="shared" si="211"/>
        <v>4194.3999999999996</v>
      </c>
      <c r="Z30" s="8">
        <f t="shared" si="211"/>
        <v>0</v>
      </c>
      <c r="AA30" s="8">
        <f t="shared" si="211"/>
        <v>0</v>
      </c>
      <c r="AB30" s="8">
        <f t="shared" si="211"/>
        <v>4194.3999999999996</v>
      </c>
      <c r="AC30" s="8">
        <f t="shared" si="211"/>
        <v>0</v>
      </c>
      <c r="AD30" s="8">
        <f t="shared" si="211"/>
        <v>34045.599999999999</v>
      </c>
      <c r="AE30" s="8">
        <f t="shared" si="211"/>
        <v>0</v>
      </c>
      <c r="AF30" s="8">
        <f t="shared" si="211"/>
        <v>0</v>
      </c>
      <c r="AG30" s="8">
        <f t="shared" si="211"/>
        <v>34045.599999999999</v>
      </c>
      <c r="AH30" s="8">
        <f t="shared" si="211"/>
        <v>0</v>
      </c>
      <c r="AI30" s="8">
        <f t="shared" si="211"/>
        <v>34045.599999999999</v>
      </c>
      <c r="AJ30" s="8">
        <f t="shared" si="211"/>
        <v>0</v>
      </c>
      <c r="AK30" s="8">
        <f t="shared" ref="AK30:BL30" si="212">SUM(AK31:AK85)</f>
        <v>0</v>
      </c>
      <c r="AL30" s="8">
        <f t="shared" si="212"/>
        <v>34045.599999999999</v>
      </c>
      <c r="AM30" s="8">
        <f t="shared" si="212"/>
        <v>0</v>
      </c>
      <c r="AN30" s="8">
        <f t="shared" si="212"/>
        <v>34045.599999999999</v>
      </c>
      <c r="AO30" s="8">
        <f t="shared" si="212"/>
        <v>0</v>
      </c>
      <c r="AP30" s="8">
        <f t="shared" si="212"/>
        <v>0</v>
      </c>
      <c r="AQ30" s="8">
        <f t="shared" si="212"/>
        <v>34045.599999999999</v>
      </c>
      <c r="AR30" s="8">
        <f t="shared" si="212"/>
        <v>0</v>
      </c>
      <c r="AS30" s="8">
        <f t="shared" si="212"/>
        <v>34045.599999999999</v>
      </c>
      <c r="AT30" s="8">
        <f t="shared" si="212"/>
        <v>0</v>
      </c>
      <c r="AU30" s="8">
        <f t="shared" si="212"/>
        <v>0</v>
      </c>
      <c r="AV30" s="8">
        <f t="shared" si="212"/>
        <v>34045.599999999999</v>
      </c>
      <c r="AW30" s="8">
        <f t="shared" si="212"/>
        <v>0</v>
      </c>
      <c r="AX30" s="8">
        <f t="shared" si="212"/>
        <v>34045.599999999999</v>
      </c>
      <c r="AY30" s="8">
        <f t="shared" si="212"/>
        <v>0</v>
      </c>
      <c r="AZ30" s="8">
        <f t="shared" si="212"/>
        <v>0</v>
      </c>
      <c r="BA30" s="8">
        <f t="shared" si="212"/>
        <v>34045.599999999999</v>
      </c>
      <c r="BB30" s="8">
        <f t="shared" si="212"/>
        <v>0</v>
      </c>
      <c r="BC30" s="8">
        <f t="shared" si="212"/>
        <v>34045.599999999999</v>
      </c>
      <c r="BD30" s="8">
        <f t="shared" si="212"/>
        <v>0</v>
      </c>
      <c r="BE30" s="8">
        <f t="shared" si="212"/>
        <v>0</v>
      </c>
      <c r="BF30" s="8">
        <f t="shared" si="212"/>
        <v>34045.599999999999</v>
      </c>
      <c r="BG30" s="8">
        <f t="shared" si="212"/>
        <v>0</v>
      </c>
      <c r="BH30" s="8">
        <f t="shared" si="212"/>
        <v>34045.599999999999</v>
      </c>
      <c r="BI30" s="8">
        <f t="shared" si="212"/>
        <v>0</v>
      </c>
      <c r="BJ30" s="8">
        <f t="shared" si="212"/>
        <v>0</v>
      </c>
      <c r="BK30" s="8">
        <f t="shared" si="212"/>
        <v>34045.599999999999</v>
      </c>
      <c r="BL30" s="8">
        <f t="shared" si="212"/>
        <v>0</v>
      </c>
    </row>
    <row r="31" spans="1:64" ht="63" x14ac:dyDescent="0.25">
      <c r="A31" s="10" t="s">
        <v>84</v>
      </c>
      <c r="B31" s="20" t="s">
        <v>57</v>
      </c>
      <c r="C31" s="11" t="s">
        <v>24</v>
      </c>
      <c r="D31" s="11" t="s">
        <v>56</v>
      </c>
      <c r="E31" s="13">
        <f t="shared" ref="E31:E32" si="213">J31+O31+T31+Y31+AD31+AI31+AN31+AS31+AX31</f>
        <v>2351.6999999999998</v>
      </c>
      <c r="F31" s="13">
        <f t="shared" ref="F31:F34" si="214">K31+P31+U31+Z31+AE31+AJ31+AO31+AT31+AY31</f>
        <v>0</v>
      </c>
      <c r="G31" s="13">
        <f t="shared" ref="G31:G34" si="215">L31+Q31+V31+AA31+AF31+AK31+AP31+AU31+AZ31</f>
        <v>0</v>
      </c>
      <c r="H31" s="13">
        <f t="shared" ref="H31:H32" si="216">M31+R31+W31+AB31+AG31+AL31+AQ31+AV31+BA31</f>
        <v>2351.6999999999998</v>
      </c>
      <c r="I31" s="13">
        <f t="shared" ref="I31:I100" si="217">N31+S31+X31+AC31+AH31+AM31+AR31+AW31+BB31</f>
        <v>0</v>
      </c>
      <c r="J31" s="13">
        <f t="shared" ref="J31:J32" si="218">M31</f>
        <v>2351.6999999999998</v>
      </c>
      <c r="K31" s="29">
        <v>0</v>
      </c>
      <c r="L31" s="29">
        <v>0</v>
      </c>
      <c r="M31" s="13">
        <f>3223.2-871.5</f>
        <v>2351.6999999999998</v>
      </c>
      <c r="N31" s="29">
        <v>0</v>
      </c>
      <c r="O31" s="13">
        <f t="shared" ref="O31:O34" si="219">R31</f>
        <v>0</v>
      </c>
      <c r="P31" s="29">
        <v>0</v>
      </c>
      <c r="Q31" s="29">
        <v>0</v>
      </c>
      <c r="R31" s="29">
        <v>0</v>
      </c>
      <c r="S31" s="29">
        <v>0</v>
      </c>
      <c r="T31" s="13">
        <f t="shared" ref="T31:T34" si="220">W31</f>
        <v>0</v>
      </c>
      <c r="U31" s="29">
        <v>0</v>
      </c>
      <c r="V31" s="29">
        <v>0</v>
      </c>
      <c r="W31" s="29">
        <v>0</v>
      </c>
      <c r="X31" s="29">
        <v>0</v>
      </c>
      <c r="Y31" s="13">
        <f t="shared" ref="Y31:Y34" si="221">AB31</f>
        <v>0</v>
      </c>
      <c r="Z31" s="29">
        <v>0</v>
      </c>
      <c r="AA31" s="29">
        <v>0</v>
      </c>
      <c r="AB31" s="29">
        <v>0</v>
      </c>
      <c r="AC31" s="29">
        <v>0</v>
      </c>
      <c r="AD31" s="13">
        <f t="shared" ref="AD31:AD34" si="222">AG31</f>
        <v>0</v>
      </c>
      <c r="AE31" s="29">
        <v>0</v>
      </c>
      <c r="AF31" s="29">
        <v>0</v>
      </c>
      <c r="AG31" s="29">
        <v>0</v>
      </c>
      <c r="AH31" s="29">
        <v>0</v>
      </c>
      <c r="AI31" s="13">
        <f t="shared" ref="AI31:AI34" si="223">AL31</f>
        <v>0</v>
      </c>
      <c r="AJ31" s="29">
        <v>0</v>
      </c>
      <c r="AK31" s="29">
        <v>0</v>
      </c>
      <c r="AL31" s="29">
        <v>0</v>
      </c>
      <c r="AM31" s="29">
        <v>0</v>
      </c>
      <c r="AN31" s="13">
        <f t="shared" ref="AN31:AN34" si="224">AQ31</f>
        <v>0</v>
      </c>
      <c r="AO31" s="29">
        <v>0</v>
      </c>
      <c r="AP31" s="29">
        <v>0</v>
      </c>
      <c r="AQ31" s="29">
        <v>0</v>
      </c>
      <c r="AR31" s="29">
        <v>0</v>
      </c>
      <c r="AS31" s="13">
        <f t="shared" ref="AS31:AS34" si="225">AV31</f>
        <v>0</v>
      </c>
      <c r="AT31" s="29">
        <v>0</v>
      </c>
      <c r="AU31" s="29">
        <v>0</v>
      </c>
      <c r="AV31" s="29">
        <v>0</v>
      </c>
      <c r="AW31" s="29">
        <v>0</v>
      </c>
      <c r="AX31" s="13">
        <f t="shared" ref="AX31:AX34" si="226">BA31</f>
        <v>0</v>
      </c>
      <c r="AY31" s="29">
        <v>0</v>
      </c>
      <c r="AZ31" s="29">
        <v>0</v>
      </c>
      <c r="BA31" s="29">
        <v>0</v>
      </c>
      <c r="BB31" s="29">
        <v>0</v>
      </c>
      <c r="BC31" s="13">
        <f t="shared" ref="BC31:BC34" si="227">BF31</f>
        <v>0</v>
      </c>
      <c r="BD31" s="29">
        <v>0</v>
      </c>
      <c r="BE31" s="29">
        <v>0</v>
      </c>
      <c r="BF31" s="29">
        <v>0</v>
      </c>
      <c r="BG31" s="29">
        <v>0</v>
      </c>
      <c r="BH31" s="13">
        <f t="shared" ref="BH31:BH34" si="228">BK31</f>
        <v>0</v>
      </c>
      <c r="BI31" s="29">
        <v>0</v>
      </c>
      <c r="BJ31" s="29">
        <v>0</v>
      </c>
      <c r="BK31" s="29">
        <v>0</v>
      </c>
      <c r="BL31" s="29">
        <v>0</v>
      </c>
    </row>
    <row r="32" spans="1:64" ht="63" x14ac:dyDescent="0.25">
      <c r="A32" s="10" t="s">
        <v>85</v>
      </c>
      <c r="B32" s="20" t="s">
        <v>49</v>
      </c>
      <c r="C32" s="11" t="s">
        <v>24</v>
      </c>
      <c r="D32" s="11" t="s">
        <v>56</v>
      </c>
      <c r="E32" s="13">
        <f t="shared" si="213"/>
        <v>490.8</v>
      </c>
      <c r="F32" s="13">
        <f t="shared" si="214"/>
        <v>0</v>
      </c>
      <c r="G32" s="13">
        <f t="shared" si="215"/>
        <v>0</v>
      </c>
      <c r="H32" s="13">
        <f t="shared" si="216"/>
        <v>490.8</v>
      </c>
      <c r="I32" s="13">
        <f t="shared" si="217"/>
        <v>0</v>
      </c>
      <c r="J32" s="13">
        <f t="shared" si="218"/>
        <v>490.8</v>
      </c>
      <c r="K32" s="29">
        <v>0</v>
      </c>
      <c r="L32" s="29">
        <v>0</v>
      </c>
      <c r="M32" s="13">
        <v>490.8</v>
      </c>
      <c r="N32" s="29">
        <v>0</v>
      </c>
      <c r="O32" s="13">
        <f t="shared" si="219"/>
        <v>0</v>
      </c>
      <c r="P32" s="29">
        <v>0</v>
      </c>
      <c r="Q32" s="29">
        <v>0</v>
      </c>
      <c r="R32" s="29">
        <v>0</v>
      </c>
      <c r="S32" s="29">
        <v>0</v>
      </c>
      <c r="T32" s="13">
        <f t="shared" si="220"/>
        <v>0</v>
      </c>
      <c r="U32" s="29">
        <v>0</v>
      </c>
      <c r="V32" s="29">
        <v>0</v>
      </c>
      <c r="W32" s="29">
        <v>0</v>
      </c>
      <c r="X32" s="29">
        <v>0</v>
      </c>
      <c r="Y32" s="13">
        <f t="shared" si="221"/>
        <v>0</v>
      </c>
      <c r="Z32" s="29">
        <v>0</v>
      </c>
      <c r="AA32" s="29">
        <v>0</v>
      </c>
      <c r="AB32" s="29">
        <v>0</v>
      </c>
      <c r="AC32" s="29">
        <v>0</v>
      </c>
      <c r="AD32" s="13">
        <f t="shared" si="222"/>
        <v>0</v>
      </c>
      <c r="AE32" s="29">
        <v>0</v>
      </c>
      <c r="AF32" s="29">
        <v>0</v>
      </c>
      <c r="AG32" s="29">
        <v>0</v>
      </c>
      <c r="AH32" s="29">
        <v>0</v>
      </c>
      <c r="AI32" s="13">
        <f t="shared" si="223"/>
        <v>0</v>
      </c>
      <c r="AJ32" s="29">
        <v>0</v>
      </c>
      <c r="AK32" s="29">
        <v>0</v>
      </c>
      <c r="AL32" s="29">
        <v>0</v>
      </c>
      <c r="AM32" s="29">
        <v>0</v>
      </c>
      <c r="AN32" s="13">
        <f t="shared" si="224"/>
        <v>0</v>
      </c>
      <c r="AO32" s="29">
        <v>0</v>
      </c>
      <c r="AP32" s="29">
        <v>0</v>
      </c>
      <c r="AQ32" s="29">
        <v>0</v>
      </c>
      <c r="AR32" s="29">
        <v>0</v>
      </c>
      <c r="AS32" s="13">
        <f t="shared" si="225"/>
        <v>0</v>
      </c>
      <c r="AT32" s="29">
        <v>0</v>
      </c>
      <c r="AU32" s="29">
        <v>0</v>
      </c>
      <c r="AV32" s="29">
        <v>0</v>
      </c>
      <c r="AW32" s="29">
        <v>0</v>
      </c>
      <c r="AX32" s="13">
        <f t="shared" si="226"/>
        <v>0</v>
      </c>
      <c r="AY32" s="29">
        <v>0</v>
      </c>
      <c r="AZ32" s="29">
        <v>0</v>
      </c>
      <c r="BA32" s="29">
        <v>0</v>
      </c>
      <c r="BB32" s="29">
        <v>0</v>
      </c>
      <c r="BC32" s="13">
        <f t="shared" si="227"/>
        <v>0</v>
      </c>
      <c r="BD32" s="29">
        <v>0</v>
      </c>
      <c r="BE32" s="29">
        <v>0</v>
      </c>
      <c r="BF32" s="29">
        <v>0</v>
      </c>
      <c r="BG32" s="29">
        <v>0</v>
      </c>
      <c r="BH32" s="13">
        <f t="shared" si="228"/>
        <v>0</v>
      </c>
      <c r="BI32" s="29">
        <v>0</v>
      </c>
      <c r="BJ32" s="29">
        <v>0</v>
      </c>
      <c r="BK32" s="29">
        <v>0</v>
      </c>
      <c r="BL32" s="29">
        <v>0</v>
      </c>
    </row>
    <row r="33" spans="1:68" ht="63" x14ac:dyDescent="0.25">
      <c r="A33" s="10" t="s">
        <v>86</v>
      </c>
      <c r="B33" s="20" t="s">
        <v>58</v>
      </c>
      <c r="C33" s="11" t="s">
        <v>24</v>
      </c>
      <c r="D33" s="11" t="s">
        <v>56</v>
      </c>
      <c r="E33" s="13">
        <f t="shared" ref="E33" si="229">J33+O33+T33+Y33+AD33+AI33+AN33+AS33+AX33</f>
        <v>438.1</v>
      </c>
      <c r="F33" s="13">
        <f t="shared" si="214"/>
        <v>0</v>
      </c>
      <c r="G33" s="13">
        <f t="shared" si="215"/>
        <v>0</v>
      </c>
      <c r="H33" s="13">
        <f t="shared" ref="H33" si="230">M33+R33+W33+AB33+AG33+AL33+AQ33+AV33+BA33</f>
        <v>438.1</v>
      </c>
      <c r="I33" s="13">
        <f t="shared" si="217"/>
        <v>0</v>
      </c>
      <c r="J33" s="13">
        <f t="shared" ref="J33" si="231">M33</f>
        <v>438.1</v>
      </c>
      <c r="K33" s="29">
        <v>0</v>
      </c>
      <c r="L33" s="29">
        <v>0</v>
      </c>
      <c r="M33" s="13">
        <f>231+207.1</f>
        <v>438.1</v>
      </c>
      <c r="N33" s="29">
        <v>0</v>
      </c>
      <c r="O33" s="13">
        <f t="shared" si="219"/>
        <v>0</v>
      </c>
      <c r="P33" s="29">
        <v>0</v>
      </c>
      <c r="Q33" s="29">
        <v>0</v>
      </c>
      <c r="R33" s="29">
        <v>0</v>
      </c>
      <c r="S33" s="29">
        <v>0</v>
      </c>
      <c r="T33" s="13">
        <f t="shared" si="220"/>
        <v>0</v>
      </c>
      <c r="U33" s="29">
        <v>0</v>
      </c>
      <c r="V33" s="29">
        <v>0</v>
      </c>
      <c r="W33" s="29">
        <v>0</v>
      </c>
      <c r="X33" s="29">
        <v>0</v>
      </c>
      <c r="Y33" s="13">
        <f t="shared" si="221"/>
        <v>0</v>
      </c>
      <c r="Z33" s="29">
        <v>0</v>
      </c>
      <c r="AA33" s="29">
        <v>0</v>
      </c>
      <c r="AB33" s="29">
        <v>0</v>
      </c>
      <c r="AC33" s="29">
        <v>0</v>
      </c>
      <c r="AD33" s="13">
        <f t="shared" si="222"/>
        <v>0</v>
      </c>
      <c r="AE33" s="29">
        <v>0</v>
      </c>
      <c r="AF33" s="29">
        <v>0</v>
      </c>
      <c r="AG33" s="29">
        <v>0</v>
      </c>
      <c r="AH33" s="29">
        <v>0</v>
      </c>
      <c r="AI33" s="13">
        <f t="shared" si="223"/>
        <v>0</v>
      </c>
      <c r="AJ33" s="29">
        <v>0</v>
      </c>
      <c r="AK33" s="29">
        <v>0</v>
      </c>
      <c r="AL33" s="29">
        <v>0</v>
      </c>
      <c r="AM33" s="29">
        <v>0</v>
      </c>
      <c r="AN33" s="13">
        <f t="shared" si="224"/>
        <v>0</v>
      </c>
      <c r="AO33" s="29">
        <v>0</v>
      </c>
      <c r="AP33" s="29">
        <v>0</v>
      </c>
      <c r="AQ33" s="29">
        <v>0</v>
      </c>
      <c r="AR33" s="29">
        <v>0</v>
      </c>
      <c r="AS33" s="13">
        <f t="shared" si="225"/>
        <v>0</v>
      </c>
      <c r="AT33" s="29">
        <v>0</v>
      </c>
      <c r="AU33" s="29">
        <v>0</v>
      </c>
      <c r="AV33" s="29">
        <v>0</v>
      </c>
      <c r="AW33" s="29">
        <v>0</v>
      </c>
      <c r="AX33" s="13">
        <f t="shared" si="226"/>
        <v>0</v>
      </c>
      <c r="AY33" s="29">
        <v>0</v>
      </c>
      <c r="AZ33" s="29">
        <v>0</v>
      </c>
      <c r="BA33" s="29">
        <v>0</v>
      </c>
      <c r="BB33" s="29">
        <v>0</v>
      </c>
      <c r="BC33" s="13">
        <f t="shared" si="227"/>
        <v>0</v>
      </c>
      <c r="BD33" s="29">
        <v>0</v>
      </c>
      <c r="BE33" s="29">
        <v>0</v>
      </c>
      <c r="BF33" s="29">
        <v>0</v>
      </c>
      <c r="BG33" s="29">
        <v>0</v>
      </c>
      <c r="BH33" s="13">
        <f t="shared" si="228"/>
        <v>0</v>
      </c>
      <c r="BI33" s="29">
        <v>0</v>
      </c>
      <c r="BJ33" s="29">
        <v>0</v>
      </c>
      <c r="BK33" s="29">
        <v>0</v>
      </c>
      <c r="BL33" s="29">
        <v>0</v>
      </c>
    </row>
    <row r="34" spans="1:68" ht="78.75" x14ac:dyDescent="0.25">
      <c r="A34" s="10" t="s">
        <v>87</v>
      </c>
      <c r="B34" s="20" t="s">
        <v>59</v>
      </c>
      <c r="C34" s="11" t="s">
        <v>24</v>
      </c>
      <c r="D34" s="11" t="s">
        <v>56</v>
      </c>
      <c r="E34" s="13">
        <f t="shared" ref="E34" si="232">J34+O34+T34+Y34+AD34+AI34+AN34+AS34+AX34</f>
        <v>95</v>
      </c>
      <c r="F34" s="13">
        <f t="shared" si="214"/>
        <v>0</v>
      </c>
      <c r="G34" s="13">
        <f t="shared" si="215"/>
        <v>0</v>
      </c>
      <c r="H34" s="13">
        <f t="shared" ref="H34" si="233">M34+R34+W34+AB34+AG34+AL34+AQ34+AV34+BA34</f>
        <v>95</v>
      </c>
      <c r="I34" s="13">
        <f t="shared" si="217"/>
        <v>0</v>
      </c>
      <c r="J34" s="13">
        <f t="shared" ref="J34" si="234">M34</f>
        <v>95</v>
      </c>
      <c r="K34" s="29">
        <v>0</v>
      </c>
      <c r="L34" s="29">
        <v>0</v>
      </c>
      <c r="M34" s="13">
        <f>73.1+21.9</f>
        <v>95</v>
      </c>
      <c r="N34" s="29">
        <v>0</v>
      </c>
      <c r="O34" s="13">
        <f t="shared" si="219"/>
        <v>0</v>
      </c>
      <c r="P34" s="29">
        <v>0</v>
      </c>
      <c r="Q34" s="29">
        <v>0</v>
      </c>
      <c r="R34" s="29">
        <v>0</v>
      </c>
      <c r="S34" s="29">
        <v>0</v>
      </c>
      <c r="T34" s="13">
        <f t="shared" si="220"/>
        <v>0</v>
      </c>
      <c r="U34" s="29">
        <v>0</v>
      </c>
      <c r="V34" s="29">
        <v>0</v>
      </c>
      <c r="W34" s="29">
        <v>0</v>
      </c>
      <c r="X34" s="29">
        <v>0</v>
      </c>
      <c r="Y34" s="13">
        <f t="shared" si="221"/>
        <v>0</v>
      </c>
      <c r="Z34" s="29">
        <v>0</v>
      </c>
      <c r="AA34" s="29">
        <v>0</v>
      </c>
      <c r="AB34" s="29">
        <v>0</v>
      </c>
      <c r="AC34" s="29">
        <v>0</v>
      </c>
      <c r="AD34" s="13">
        <f t="shared" si="222"/>
        <v>0</v>
      </c>
      <c r="AE34" s="29">
        <v>0</v>
      </c>
      <c r="AF34" s="29">
        <v>0</v>
      </c>
      <c r="AG34" s="29">
        <v>0</v>
      </c>
      <c r="AH34" s="29">
        <v>0</v>
      </c>
      <c r="AI34" s="13">
        <f t="shared" si="223"/>
        <v>0</v>
      </c>
      <c r="AJ34" s="29">
        <v>0</v>
      </c>
      <c r="AK34" s="29">
        <v>0</v>
      </c>
      <c r="AL34" s="29">
        <v>0</v>
      </c>
      <c r="AM34" s="29">
        <v>0</v>
      </c>
      <c r="AN34" s="13">
        <f t="shared" si="224"/>
        <v>0</v>
      </c>
      <c r="AO34" s="29">
        <v>0</v>
      </c>
      <c r="AP34" s="29">
        <v>0</v>
      </c>
      <c r="AQ34" s="29">
        <v>0</v>
      </c>
      <c r="AR34" s="29">
        <v>0</v>
      </c>
      <c r="AS34" s="13">
        <f t="shared" si="225"/>
        <v>0</v>
      </c>
      <c r="AT34" s="29">
        <v>0</v>
      </c>
      <c r="AU34" s="29">
        <v>0</v>
      </c>
      <c r="AV34" s="29">
        <v>0</v>
      </c>
      <c r="AW34" s="29">
        <v>0</v>
      </c>
      <c r="AX34" s="13">
        <f t="shared" si="226"/>
        <v>0</v>
      </c>
      <c r="AY34" s="29">
        <v>0</v>
      </c>
      <c r="AZ34" s="29">
        <v>0</v>
      </c>
      <c r="BA34" s="29">
        <v>0</v>
      </c>
      <c r="BB34" s="29">
        <v>0</v>
      </c>
      <c r="BC34" s="13">
        <f t="shared" si="227"/>
        <v>0</v>
      </c>
      <c r="BD34" s="29">
        <v>0</v>
      </c>
      <c r="BE34" s="29">
        <v>0</v>
      </c>
      <c r="BF34" s="29">
        <v>0</v>
      </c>
      <c r="BG34" s="29">
        <v>0</v>
      </c>
      <c r="BH34" s="13">
        <f t="shared" si="228"/>
        <v>0</v>
      </c>
      <c r="BI34" s="29">
        <v>0</v>
      </c>
      <c r="BJ34" s="29">
        <v>0</v>
      </c>
      <c r="BK34" s="29">
        <v>0</v>
      </c>
      <c r="BL34" s="29">
        <v>0</v>
      </c>
    </row>
    <row r="35" spans="1:68" ht="78.75" x14ac:dyDescent="0.25">
      <c r="A35" s="10" t="s">
        <v>88</v>
      </c>
      <c r="B35" s="20" t="s">
        <v>79</v>
      </c>
      <c r="C35" s="11" t="s">
        <v>24</v>
      </c>
      <c r="D35" s="11" t="s">
        <v>56</v>
      </c>
      <c r="E35" s="13">
        <f t="shared" ref="E35" si="235">J35+O35+T35+Y35+AD35+AI35+AN35+AS35+AX35</f>
        <v>4000</v>
      </c>
      <c r="F35" s="13">
        <f t="shared" ref="F35" si="236">K35+P35+U35+Z35+AE35+AJ35+AO35+AT35+AY35</f>
        <v>0</v>
      </c>
      <c r="G35" s="13">
        <f t="shared" ref="G35" si="237">L35+Q35+V35+AA35+AF35+AK35+AP35+AU35+AZ35</f>
        <v>0</v>
      </c>
      <c r="H35" s="13">
        <f t="shared" ref="H35" si="238">M35+R35+W35+AB35+AG35+AL35+AQ35+AV35+BA35</f>
        <v>4000</v>
      </c>
      <c r="I35" s="13">
        <f t="shared" ref="I35" si="239">N35+S35+X35+AC35+AH35+AM35+AR35+AW35+BB35</f>
        <v>0</v>
      </c>
      <c r="J35" s="13">
        <f t="shared" ref="J35" si="240">M35</f>
        <v>4000</v>
      </c>
      <c r="K35" s="29">
        <v>0</v>
      </c>
      <c r="L35" s="29">
        <v>0</v>
      </c>
      <c r="M35" s="13">
        <v>4000</v>
      </c>
      <c r="N35" s="29">
        <v>0</v>
      </c>
      <c r="O35" s="13">
        <f t="shared" ref="O35" si="241">R35</f>
        <v>0</v>
      </c>
      <c r="P35" s="29">
        <v>0</v>
      </c>
      <c r="Q35" s="29">
        <v>0</v>
      </c>
      <c r="R35" s="29">
        <v>0</v>
      </c>
      <c r="S35" s="29">
        <v>0</v>
      </c>
      <c r="T35" s="13">
        <f t="shared" ref="T35" si="242">W35</f>
        <v>0</v>
      </c>
      <c r="U35" s="29">
        <v>0</v>
      </c>
      <c r="V35" s="29">
        <v>0</v>
      </c>
      <c r="W35" s="29">
        <v>0</v>
      </c>
      <c r="X35" s="29">
        <v>0</v>
      </c>
      <c r="Y35" s="13">
        <f t="shared" ref="Y35" si="243">AB35</f>
        <v>0</v>
      </c>
      <c r="Z35" s="29">
        <v>0</v>
      </c>
      <c r="AA35" s="29">
        <v>0</v>
      </c>
      <c r="AB35" s="29">
        <v>0</v>
      </c>
      <c r="AC35" s="29">
        <v>0</v>
      </c>
      <c r="AD35" s="13">
        <f t="shared" ref="AD35" si="244">AG35</f>
        <v>0</v>
      </c>
      <c r="AE35" s="29">
        <v>0</v>
      </c>
      <c r="AF35" s="29">
        <v>0</v>
      </c>
      <c r="AG35" s="29">
        <v>0</v>
      </c>
      <c r="AH35" s="29">
        <v>0</v>
      </c>
      <c r="AI35" s="13">
        <f t="shared" ref="AI35" si="245">AL35</f>
        <v>0</v>
      </c>
      <c r="AJ35" s="29">
        <v>0</v>
      </c>
      <c r="AK35" s="29">
        <v>0</v>
      </c>
      <c r="AL35" s="29">
        <v>0</v>
      </c>
      <c r="AM35" s="29">
        <v>0</v>
      </c>
      <c r="AN35" s="13">
        <f t="shared" ref="AN35" si="246">AQ35</f>
        <v>0</v>
      </c>
      <c r="AO35" s="29">
        <v>0</v>
      </c>
      <c r="AP35" s="29">
        <v>0</v>
      </c>
      <c r="AQ35" s="29">
        <v>0</v>
      </c>
      <c r="AR35" s="29">
        <v>0</v>
      </c>
      <c r="AS35" s="13">
        <f t="shared" ref="AS35" si="247">AV35</f>
        <v>0</v>
      </c>
      <c r="AT35" s="29">
        <v>0</v>
      </c>
      <c r="AU35" s="29">
        <v>0</v>
      </c>
      <c r="AV35" s="29">
        <v>0</v>
      </c>
      <c r="AW35" s="29">
        <v>0</v>
      </c>
      <c r="AX35" s="13">
        <f t="shared" ref="AX35" si="248">BA35</f>
        <v>0</v>
      </c>
      <c r="AY35" s="29">
        <v>0</v>
      </c>
      <c r="AZ35" s="29">
        <v>0</v>
      </c>
      <c r="BA35" s="29">
        <v>0</v>
      </c>
      <c r="BB35" s="29">
        <v>0</v>
      </c>
      <c r="BC35" s="13">
        <f t="shared" ref="BC35" si="249">BF35</f>
        <v>0</v>
      </c>
      <c r="BD35" s="29">
        <v>0</v>
      </c>
      <c r="BE35" s="29">
        <v>0</v>
      </c>
      <c r="BF35" s="29">
        <v>0</v>
      </c>
      <c r="BG35" s="29">
        <v>0</v>
      </c>
      <c r="BH35" s="13">
        <f t="shared" ref="BH35" si="250">BK35</f>
        <v>0</v>
      </c>
      <c r="BI35" s="29">
        <v>0</v>
      </c>
      <c r="BJ35" s="29">
        <v>0</v>
      </c>
      <c r="BK35" s="29">
        <v>0</v>
      </c>
      <c r="BL35" s="29">
        <v>0</v>
      </c>
    </row>
    <row r="36" spans="1:68" ht="47.25" x14ac:dyDescent="0.25">
      <c r="A36" s="10" t="s">
        <v>89</v>
      </c>
      <c r="B36" s="20" t="s">
        <v>80</v>
      </c>
      <c r="C36" s="11" t="s">
        <v>24</v>
      </c>
      <c r="D36" s="11" t="s">
        <v>56</v>
      </c>
      <c r="E36" s="13">
        <f t="shared" ref="E36" si="251">J36+O36+T36+Y36+AD36+AI36+AN36+AS36+AX36</f>
        <v>1028.5</v>
      </c>
      <c r="F36" s="13">
        <f t="shared" ref="F36" si="252">K36+P36+U36+Z36+AE36+AJ36+AO36+AT36+AY36</f>
        <v>0</v>
      </c>
      <c r="G36" s="13">
        <f t="shared" ref="G36" si="253">L36+Q36+V36+AA36+AF36+AK36+AP36+AU36+AZ36</f>
        <v>0</v>
      </c>
      <c r="H36" s="13">
        <f t="shared" ref="H36" si="254">M36+R36+W36+AB36+AG36+AL36+AQ36+AV36+BA36</f>
        <v>1028.5</v>
      </c>
      <c r="I36" s="13">
        <f t="shared" ref="I36" si="255">N36+S36+X36+AC36+AH36+AM36+AR36+AW36+BB36</f>
        <v>0</v>
      </c>
      <c r="J36" s="13">
        <f t="shared" ref="J36" si="256">M36</f>
        <v>1028.5</v>
      </c>
      <c r="K36" s="29">
        <v>0</v>
      </c>
      <c r="L36" s="29">
        <v>0</v>
      </c>
      <c r="M36" s="13">
        <f>1754.8-726.3</f>
        <v>1028.5</v>
      </c>
      <c r="N36" s="29">
        <v>0</v>
      </c>
      <c r="O36" s="13">
        <f t="shared" ref="O36" si="257">R36</f>
        <v>0</v>
      </c>
      <c r="P36" s="29">
        <v>0</v>
      </c>
      <c r="Q36" s="29">
        <v>0</v>
      </c>
      <c r="R36" s="29">
        <v>0</v>
      </c>
      <c r="S36" s="29">
        <v>0</v>
      </c>
      <c r="T36" s="13">
        <f t="shared" ref="T36" si="258">W36</f>
        <v>0</v>
      </c>
      <c r="U36" s="29">
        <v>0</v>
      </c>
      <c r="V36" s="29">
        <v>0</v>
      </c>
      <c r="W36" s="29">
        <v>0</v>
      </c>
      <c r="X36" s="29">
        <v>0</v>
      </c>
      <c r="Y36" s="13">
        <f t="shared" ref="Y36" si="259">AB36</f>
        <v>0</v>
      </c>
      <c r="Z36" s="29">
        <v>0</v>
      </c>
      <c r="AA36" s="29">
        <v>0</v>
      </c>
      <c r="AB36" s="29">
        <v>0</v>
      </c>
      <c r="AC36" s="29">
        <v>0</v>
      </c>
      <c r="AD36" s="13">
        <f t="shared" ref="AD36" si="260">AG36</f>
        <v>0</v>
      </c>
      <c r="AE36" s="29">
        <v>0</v>
      </c>
      <c r="AF36" s="29">
        <v>0</v>
      </c>
      <c r="AG36" s="29">
        <v>0</v>
      </c>
      <c r="AH36" s="29">
        <v>0</v>
      </c>
      <c r="AI36" s="13">
        <f t="shared" ref="AI36" si="261">AL36</f>
        <v>0</v>
      </c>
      <c r="AJ36" s="29">
        <v>0</v>
      </c>
      <c r="AK36" s="29">
        <v>0</v>
      </c>
      <c r="AL36" s="29">
        <v>0</v>
      </c>
      <c r="AM36" s="29">
        <v>0</v>
      </c>
      <c r="AN36" s="13">
        <f t="shared" ref="AN36" si="262">AQ36</f>
        <v>0</v>
      </c>
      <c r="AO36" s="29">
        <v>0</v>
      </c>
      <c r="AP36" s="29">
        <v>0</v>
      </c>
      <c r="AQ36" s="29">
        <v>0</v>
      </c>
      <c r="AR36" s="29">
        <v>0</v>
      </c>
      <c r="AS36" s="13">
        <f t="shared" ref="AS36" si="263">AV36</f>
        <v>0</v>
      </c>
      <c r="AT36" s="29">
        <v>0</v>
      </c>
      <c r="AU36" s="29">
        <v>0</v>
      </c>
      <c r="AV36" s="29">
        <v>0</v>
      </c>
      <c r="AW36" s="29">
        <v>0</v>
      </c>
      <c r="AX36" s="13">
        <f t="shared" ref="AX36" si="264">BA36</f>
        <v>0</v>
      </c>
      <c r="AY36" s="29">
        <v>0</v>
      </c>
      <c r="AZ36" s="29">
        <v>0</v>
      </c>
      <c r="BA36" s="29">
        <v>0</v>
      </c>
      <c r="BB36" s="29">
        <v>0</v>
      </c>
      <c r="BC36" s="13">
        <f t="shared" ref="BC36" si="265">BF36</f>
        <v>0</v>
      </c>
      <c r="BD36" s="29">
        <v>0</v>
      </c>
      <c r="BE36" s="29">
        <v>0</v>
      </c>
      <c r="BF36" s="29">
        <v>0</v>
      </c>
      <c r="BG36" s="29">
        <v>0</v>
      </c>
      <c r="BH36" s="13">
        <f t="shared" ref="BH36" si="266">BK36</f>
        <v>0</v>
      </c>
      <c r="BI36" s="29">
        <v>0</v>
      </c>
      <c r="BJ36" s="29">
        <v>0</v>
      </c>
      <c r="BK36" s="29">
        <v>0</v>
      </c>
      <c r="BL36" s="29">
        <v>0</v>
      </c>
    </row>
    <row r="37" spans="1:68" ht="47.25" x14ac:dyDescent="0.25">
      <c r="A37" s="10" t="s">
        <v>90</v>
      </c>
      <c r="B37" s="20" t="s">
        <v>81</v>
      </c>
      <c r="C37" s="11" t="s">
        <v>24</v>
      </c>
      <c r="D37" s="11" t="s">
        <v>56</v>
      </c>
      <c r="E37" s="13">
        <f t="shared" ref="E37" si="267">J37+O37+T37+Y37+AD37+AI37+AN37+AS37+AX37</f>
        <v>2697.2</v>
      </c>
      <c r="F37" s="13">
        <f t="shared" ref="F37" si="268">K37+P37+U37+Z37+AE37+AJ37+AO37+AT37+AY37</f>
        <v>0</v>
      </c>
      <c r="G37" s="13">
        <f t="shared" ref="G37" si="269">L37+Q37+V37+AA37+AF37+AK37+AP37+AU37+AZ37</f>
        <v>0</v>
      </c>
      <c r="H37" s="13">
        <f t="shared" ref="H37" si="270">M37+R37+W37+AB37+AG37+AL37+AQ37+AV37+BA37</f>
        <v>2697.2</v>
      </c>
      <c r="I37" s="13">
        <f t="shared" ref="I37" si="271">N37+S37+X37+AC37+AH37+AM37+AR37+AW37+BB37</f>
        <v>0</v>
      </c>
      <c r="J37" s="13">
        <f t="shared" ref="J37" si="272">M37</f>
        <v>0</v>
      </c>
      <c r="K37" s="29">
        <v>0</v>
      </c>
      <c r="L37" s="29">
        <v>0</v>
      </c>
      <c r="M37" s="13">
        <f>3315-3315</f>
        <v>0</v>
      </c>
      <c r="N37" s="29">
        <v>0</v>
      </c>
      <c r="O37" s="13">
        <f t="shared" ref="O37" si="273">R37</f>
        <v>2697.2</v>
      </c>
      <c r="P37" s="29">
        <v>0</v>
      </c>
      <c r="Q37" s="29">
        <v>0</v>
      </c>
      <c r="R37" s="36">
        <v>2697.2</v>
      </c>
      <c r="S37" s="29">
        <v>0</v>
      </c>
      <c r="T37" s="13">
        <f t="shared" ref="T37" si="274">W37</f>
        <v>0</v>
      </c>
      <c r="U37" s="29">
        <v>0</v>
      </c>
      <c r="V37" s="29">
        <v>0</v>
      </c>
      <c r="W37" s="29">
        <v>0</v>
      </c>
      <c r="X37" s="29">
        <v>0</v>
      </c>
      <c r="Y37" s="13">
        <f t="shared" ref="Y37" si="275">AB37</f>
        <v>0</v>
      </c>
      <c r="Z37" s="29">
        <v>0</v>
      </c>
      <c r="AA37" s="29">
        <v>0</v>
      </c>
      <c r="AB37" s="29">
        <v>0</v>
      </c>
      <c r="AC37" s="29">
        <v>0</v>
      </c>
      <c r="AD37" s="13">
        <f t="shared" ref="AD37" si="276">AG37</f>
        <v>0</v>
      </c>
      <c r="AE37" s="29">
        <v>0</v>
      </c>
      <c r="AF37" s="29">
        <v>0</v>
      </c>
      <c r="AG37" s="29">
        <v>0</v>
      </c>
      <c r="AH37" s="29">
        <v>0</v>
      </c>
      <c r="AI37" s="13">
        <f t="shared" ref="AI37" si="277">AL37</f>
        <v>0</v>
      </c>
      <c r="AJ37" s="29">
        <v>0</v>
      </c>
      <c r="AK37" s="29">
        <v>0</v>
      </c>
      <c r="AL37" s="29">
        <v>0</v>
      </c>
      <c r="AM37" s="29">
        <v>0</v>
      </c>
      <c r="AN37" s="13">
        <f t="shared" ref="AN37" si="278">AQ37</f>
        <v>0</v>
      </c>
      <c r="AO37" s="29">
        <v>0</v>
      </c>
      <c r="AP37" s="29">
        <v>0</v>
      </c>
      <c r="AQ37" s="29">
        <v>0</v>
      </c>
      <c r="AR37" s="29">
        <v>0</v>
      </c>
      <c r="AS37" s="13">
        <f t="shared" ref="AS37" si="279">AV37</f>
        <v>0</v>
      </c>
      <c r="AT37" s="29">
        <v>0</v>
      </c>
      <c r="AU37" s="29">
        <v>0</v>
      </c>
      <c r="AV37" s="29">
        <v>0</v>
      </c>
      <c r="AW37" s="29">
        <v>0</v>
      </c>
      <c r="AX37" s="13">
        <f t="shared" ref="AX37" si="280">BA37</f>
        <v>0</v>
      </c>
      <c r="AY37" s="29">
        <v>0</v>
      </c>
      <c r="AZ37" s="29">
        <v>0</v>
      </c>
      <c r="BA37" s="29">
        <v>0</v>
      </c>
      <c r="BB37" s="29">
        <v>0</v>
      </c>
      <c r="BC37" s="13">
        <f t="shared" ref="BC37" si="281">BF37</f>
        <v>0</v>
      </c>
      <c r="BD37" s="29">
        <v>0</v>
      </c>
      <c r="BE37" s="29">
        <v>0</v>
      </c>
      <c r="BF37" s="29">
        <v>0</v>
      </c>
      <c r="BG37" s="29">
        <v>0</v>
      </c>
      <c r="BH37" s="13">
        <f t="shared" ref="BH37" si="282">BK37</f>
        <v>0</v>
      </c>
      <c r="BI37" s="29">
        <v>0</v>
      </c>
      <c r="BJ37" s="29">
        <v>0</v>
      </c>
      <c r="BK37" s="29">
        <v>0</v>
      </c>
      <c r="BL37" s="29">
        <v>0</v>
      </c>
      <c r="BM37" s="41" t="s">
        <v>197</v>
      </c>
      <c r="BN37" s="41"/>
      <c r="BO37" s="41" t="s">
        <v>198</v>
      </c>
      <c r="BP37" s="41"/>
    </row>
    <row r="38" spans="1:68" ht="63" x14ac:dyDescent="0.25">
      <c r="A38" s="10" t="s">
        <v>91</v>
      </c>
      <c r="B38" s="20" t="s">
        <v>82</v>
      </c>
      <c r="C38" s="11" t="s">
        <v>24</v>
      </c>
      <c r="D38" s="11" t="s">
        <v>56</v>
      </c>
      <c r="E38" s="13">
        <f t="shared" ref="E38" si="283">J38+O38+T38+Y38+AD38+AI38+AN38+AS38+AX38</f>
        <v>1462.7999999999997</v>
      </c>
      <c r="F38" s="13">
        <f t="shared" ref="F38" si="284">K38+P38+U38+Z38+AE38+AJ38+AO38+AT38+AY38</f>
        <v>0</v>
      </c>
      <c r="G38" s="13">
        <f t="shared" ref="G38" si="285">L38+Q38+V38+AA38+AF38+AK38+AP38+AU38+AZ38</f>
        <v>0</v>
      </c>
      <c r="H38" s="13">
        <f t="shared" ref="H38" si="286">M38+R38+W38+AB38+AG38+AL38+AQ38+AV38+BA38</f>
        <v>1462.7999999999997</v>
      </c>
      <c r="I38" s="13">
        <f t="shared" ref="I38" si="287">N38+S38+X38+AC38+AH38+AM38+AR38+AW38+BB38</f>
        <v>0</v>
      </c>
      <c r="J38" s="13">
        <f t="shared" ref="J38" si="288">M38</f>
        <v>1462.7999999999997</v>
      </c>
      <c r="K38" s="29">
        <v>0</v>
      </c>
      <c r="L38" s="29">
        <v>0</v>
      </c>
      <c r="M38" s="13">
        <f>2628.2-1165.4</f>
        <v>1462.7999999999997</v>
      </c>
      <c r="N38" s="29">
        <v>0</v>
      </c>
      <c r="O38" s="13">
        <f t="shared" ref="O38" si="289">R38</f>
        <v>0</v>
      </c>
      <c r="P38" s="29">
        <v>0</v>
      </c>
      <c r="Q38" s="29">
        <v>0</v>
      </c>
      <c r="R38" s="29">
        <v>0</v>
      </c>
      <c r="S38" s="29">
        <v>0</v>
      </c>
      <c r="T38" s="13">
        <f t="shared" ref="T38" si="290">W38</f>
        <v>0</v>
      </c>
      <c r="U38" s="29">
        <v>0</v>
      </c>
      <c r="V38" s="29">
        <v>0</v>
      </c>
      <c r="W38" s="29">
        <v>0</v>
      </c>
      <c r="X38" s="29">
        <v>0</v>
      </c>
      <c r="Y38" s="13">
        <f t="shared" ref="Y38" si="291">AB38</f>
        <v>0</v>
      </c>
      <c r="Z38" s="29">
        <v>0</v>
      </c>
      <c r="AA38" s="29">
        <v>0</v>
      </c>
      <c r="AB38" s="29">
        <v>0</v>
      </c>
      <c r="AC38" s="29">
        <v>0</v>
      </c>
      <c r="AD38" s="13">
        <f t="shared" ref="AD38" si="292">AG38</f>
        <v>0</v>
      </c>
      <c r="AE38" s="29">
        <v>0</v>
      </c>
      <c r="AF38" s="29">
        <v>0</v>
      </c>
      <c r="AG38" s="29">
        <v>0</v>
      </c>
      <c r="AH38" s="29">
        <v>0</v>
      </c>
      <c r="AI38" s="13">
        <f t="shared" ref="AI38" si="293">AL38</f>
        <v>0</v>
      </c>
      <c r="AJ38" s="29">
        <v>0</v>
      </c>
      <c r="AK38" s="29">
        <v>0</v>
      </c>
      <c r="AL38" s="29">
        <v>0</v>
      </c>
      <c r="AM38" s="29">
        <v>0</v>
      </c>
      <c r="AN38" s="13">
        <f t="shared" ref="AN38" si="294">AQ38</f>
        <v>0</v>
      </c>
      <c r="AO38" s="29">
        <v>0</v>
      </c>
      <c r="AP38" s="29">
        <v>0</v>
      </c>
      <c r="AQ38" s="29">
        <v>0</v>
      </c>
      <c r="AR38" s="29">
        <v>0</v>
      </c>
      <c r="AS38" s="13">
        <f t="shared" ref="AS38" si="295">AV38</f>
        <v>0</v>
      </c>
      <c r="AT38" s="29">
        <v>0</v>
      </c>
      <c r="AU38" s="29">
        <v>0</v>
      </c>
      <c r="AV38" s="29">
        <v>0</v>
      </c>
      <c r="AW38" s="29">
        <v>0</v>
      </c>
      <c r="AX38" s="13">
        <f t="shared" ref="AX38" si="296">BA38</f>
        <v>0</v>
      </c>
      <c r="AY38" s="29">
        <v>0</v>
      </c>
      <c r="AZ38" s="29">
        <v>0</v>
      </c>
      <c r="BA38" s="29">
        <v>0</v>
      </c>
      <c r="BB38" s="29">
        <v>0</v>
      </c>
      <c r="BC38" s="13">
        <f t="shared" ref="BC38" si="297">BF38</f>
        <v>0</v>
      </c>
      <c r="BD38" s="29">
        <v>0</v>
      </c>
      <c r="BE38" s="29">
        <v>0</v>
      </c>
      <c r="BF38" s="29">
        <v>0</v>
      </c>
      <c r="BG38" s="29">
        <v>0</v>
      </c>
      <c r="BH38" s="13">
        <f t="shared" ref="BH38" si="298">BK38</f>
        <v>0</v>
      </c>
      <c r="BI38" s="29">
        <v>0</v>
      </c>
      <c r="BJ38" s="29">
        <v>0</v>
      </c>
      <c r="BK38" s="29">
        <v>0</v>
      </c>
      <c r="BL38" s="29">
        <v>0</v>
      </c>
    </row>
    <row r="39" spans="1:68" ht="94.5" x14ac:dyDescent="0.25">
      <c r="A39" s="10" t="s">
        <v>92</v>
      </c>
      <c r="B39" s="20" t="s">
        <v>121</v>
      </c>
      <c r="C39" s="11" t="s">
        <v>24</v>
      </c>
      <c r="D39" s="11" t="s">
        <v>56</v>
      </c>
      <c r="E39" s="13">
        <f t="shared" ref="E39" si="299">J39+O39+T39+Y39+AD39+AI39+AN39+AS39+AX39</f>
        <v>11500.4</v>
      </c>
      <c r="F39" s="13">
        <f t="shared" ref="F39" si="300">K39+P39+U39+Z39+AE39+AJ39+AO39+AT39+AY39</f>
        <v>0</v>
      </c>
      <c r="G39" s="13">
        <f t="shared" ref="G39" si="301">L39+Q39+V39+AA39+AF39+AK39+AP39+AU39+AZ39</f>
        <v>0</v>
      </c>
      <c r="H39" s="13">
        <f t="shared" ref="H39" si="302">M39+R39+W39+AB39+AG39+AL39+AQ39+AV39+BA39</f>
        <v>11500.4</v>
      </c>
      <c r="I39" s="13">
        <f t="shared" ref="I39" si="303">N39+S39+X39+AC39+AH39+AM39+AR39+AW39+BB39</f>
        <v>0</v>
      </c>
      <c r="J39" s="13">
        <f t="shared" ref="J39" si="304">M39</f>
        <v>0</v>
      </c>
      <c r="K39" s="29">
        <v>0</v>
      </c>
      <c r="L39" s="29">
        <v>0</v>
      </c>
      <c r="M39" s="13">
        <f>11500.4-11500.4</f>
        <v>0</v>
      </c>
      <c r="N39" s="29">
        <v>0</v>
      </c>
      <c r="O39" s="13">
        <f t="shared" ref="O39" si="305">R39</f>
        <v>11500.4</v>
      </c>
      <c r="P39" s="29">
        <v>0</v>
      </c>
      <c r="Q39" s="29">
        <v>0</v>
      </c>
      <c r="R39" s="36">
        <v>11500.4</v>
      </c>
      <c r="S39" s="29">
        <v>0</v>
      </c>
      <c r="T39" s="13">
        <f t="shared" ref="T39" si="306">W39</f>
        <v>0</v>
      </c>
      <c r="U39" s="29">
        <v>0</v>
      </c>
      <c r="V39" s="29">
        <v>0</v>
      </c>
      <c r="W39" s="29">
        <v>0</v>
      </c>
      <c r="X39" s="29">
        <v>0</v>
      </c>
      <c r="Y39" s="13">
        <f t="shared" ref="Y39" si="307">AB39</f>
        <v>0</v>
      </c>
      <c r="Z39" s="29">
        <v>0</v>
      </c>
      <c r="AA39" s="29">
        <v>0</v>
      </c>
      <c r="AB39" s="29">
        <v>0</v>
      </c>
      <c r="AC39" s="29">
        <v>0</v>
      </c>
      <c r="AD39" s="13">
        <f t="shared" ref="AD39" si="308">AG39</f>
        <v>0</v>
      </c>
      <c r="AE39" s="29">
        <v>0</v>
      </c>
      <c r="AF39" s="29">
        <v>0</v>
      </c>
      <c r="AG39" s="29">
        <v>0</v>
      </c>
      <c r="AH39" s="29">
        <v>0</v>
      </c>
      <c r="AI39" s="13">
        <f t="shared" ref="AI39" si="309">AL39</f>
        <v>0</v>
      </c>
      <c r="AJ39" s="29">
        <v>0</v>
      </c>
      <c r="AK39" s="29">
        <v>0</v>
      </c>
      <c r="AL39" s="29">
        <v>0</v>
      </c>
      <c r="AM39" s="29">
        <v>0</v>
      </c>
      <c r="AN39" s="13">
        <f t="shared" ref="AN39" si="310">AQ39</f>
        <v>0</v>
      </c>
      <c r="AO39" s="29">
        <v>0</v>
      </c>
      <c r="AP39" s="29">
        <v>0</v>
      </c>
      <c r="AQ39" s="29">
        <v>0</v>
      </c>
      <c r="AR39" s="29">
        <v>0</v>
      </c>
      <c r="AS39" s="13">
        <f t="shared" ref="AS39" si="311">AV39</f>
        <v>0</v>
      </c>
      <c r="AT39" s="29">
        <v>0</v>
      </c>
      <c r="AU39" s="29">
        <v>0</v>
      </c>
      <c r="AV39" s="29">
        <v>0</v>
      </c>
      <c r="AW39" s="29">
        <v>0</v>
      </c>
      <c r="AX39" s="13">
        <f t="shared" ref="AX39" si="312">BA39</f>
        <v>0</v>
      </c>
      <c r="AY39" s="29">
        <v>0</v>
      </c>
      <c r="AZ39" s="29">
        <v>0</v>
      </c>
      <c r="BA39" s="29">
        <v>0</v>
      </c>
      <c r="BB39" s="29">
        <v>0</v>
      </c>
      <c r="BC39" s="13">
        <f t="shared" ref="BC39" si="313">BF39</f>
        <v>0</v>
      </c>
      <c r="BD39" s="29">
        <v>0</v>
      </c>
      <c r="BE39" s="29">
        <v>0</v>
      </c>
      <c r="BF39" s="29">
        <v>0</v>
      </c>
      <c r="BG39" s="29">
        <v>0</v>
      </c>
      <c r="BH39" s="13">
        <f t="shared" ref="BH39" si="314">BK39</f>
        <v>0</v>
      </c>
      <c r="BI39" s="29">
        <v>0</v>
      </c>
      <c r="BJ39" s="29">
        <v>0</v>
      </c>
      <c r="BK39" s="29">
        <v>0</v>
      </c>
      <c r="BL39" s="29">
        <v>0</v>
      </c>
    </row>
    <row r="40" spans="1:68" ht="78.75" x14ac:dyDescent="0.25">
      <c r="A40" s="10" t="s">
        <v>111</v>
      </c>
      <c r="B40" s="20" t="s">
        <v>123</v>
      </c>
      <c r="C40" s="11" t="s">
        <v>24</v>
      </c>
      <c r="D40" s="11" t="s">
        <v>56</v>
      </c>
      <c r="E40" s="13">
        <f t="shared" ref="E40" si="315">J40+O40+T40+Y40+AD40+AI40+AN40+AS40+AX40</f>
        <v>16888.599999999999</v>
      </c>
      <c r="F40" s="13">
        <f t="shared" ref="F40" si="316">K40+P40+U40+Z40+AE40+AJ40+AO40+AT40+AY40</f>
        <v>0</v>
      </c>
      <c r="G40" s="13">
        <f t="shared" ref="G40" si="317">L40+Q40+V40+AA40+AF40+AK40+AP40+AU40+AZ40</f>
        <v>0</v>
      </c>
      <c r="H40" s="13">
        <f t="shared" ref="H40" si="318">M40+R40+W40+AB40+AG40+AL40+AQ40+AV40+BA40</f>
        <v>16888.599999999999</v>
      </c>
      <c r="I40" s="13">
        <f t="shared" ref="I40" si="319">N40+S40+X40+AC40+AH40+AM40+AR40+AW40+BB40</f>
        <v>0</v>
      </c>
      <c r="J40" s="13">
        <f t="shared" ref="J40" si="320">M40</f>
        <v>0</v>
      </c>
      <c r="K40" s="29">
        <v>0</v>
      </c>
      <c r="L40" s="29">
        <v>0</v>
      </c>
      <c r="M40" s="13">
        <f>17059.2-17059.2</f>
        <v>0</v>
      </c>
      <c r="N40" s="29">
        <v>0</v>
      </c>
      <c r="O40" s="13">
        <f t="shared" ref="O40" si="321">R40</f>
        <v>16888.599999999999</v>
      </c>
      <c r="P40" s="29">
        <v>0</v>
      </c>
      <c r="Q40" s="29">
        <v>0</v>
      </c>
      <c r="R40" s="36">
        <v>16888.599999999999</v>
      </c>
      <c r="S40" s="29">
        <v>0</v>
      </c>
      <c r="T40" s="13">
        <f t="shared" ref="T40" si="322">W40</f>
        <v>0</v>
      </c>
      <c r="U40" s="29">
        <v>0</v>
      </c>
      <c r="V40" s="29">
        <v>0</v>
      </c>
      <c r="W40" s="29">
        <v>0</v>
      </c>
      <c r="X40" s="29">
        <v>0</v>
      </c>
      <c r="Y40" s="13">
        <f t="shared" ref="Y40" si="323">AB40</f>
        <v>0</v>
      </c>
      <c r="Z40" s="29">
        <v>0</v>
      </c>
      <c r="AA40" s="29">
        <v>0</v>
      </c>
      <c r="AB40" s="29">
        <v>0</v>
      </c>
      <c r="AC40" s="29">
        <v>0</v>
      </c>
      <c r="AD40" s="13">
        <f t="shared" ref="AD40" si="324">AG40</f>
        <v>0</v>
      </c>
      <c r="AE40" s="29">
        <v>0</v>
      </c>
      <c r="AF40" s="29">
        <v>0</v>
      </c>
      <c r="AG40" s="29">
        <v>0</v>
      </c>
      <c r="AH40" s="29">
        <v>0</v>
      </c>
      <c r="AI40" s="13">
        <f t="shared" ref="AI40" si="325">AL40</f>
        <v>0</v>
      </c>
      <c r="AJ40" s="29">
        <v>0</v>
      </c>
      <c r="AK40" s="29">
        <v>0</v>
      </c>
      <c r="AL40" s="29">
        <v>0</v>
      </c>
      <c r="AM40" s="29">
        <v>0</v>
      </c>
      <c r="AN40" s="13">
        <f t="shared" ref="AN40" si="326">AQ40</f>
        <v>0</v>
      </c>
      <c r="AO40" s="29">
        <v>0</v>
      </c>
      <c r="AP40" s="29">
        <v>0</v>
      </c>
      <c r="AQ40" s="29">
        <v>0</v>
      </c>
      <c r="AR40" s="29">
        <v>0</v>
      </c>
      <c r="AS40" s="13">
        <f t="shared" ref="AS40" si="327">AV40</f>
        <v>0</v>
      </c>
      <c r="AT40" s="29">
        <v>0</v>
      </c>
      <c r="AU40" s="29">
        <v>0</v>
      </c>
      <c r="AV40" s="29">
        <v>0</v>
      </c>
      <c r="AW40" s="29">
        <v>0</v>
      </c>
      <c r="AX40" s="13">
        <f t="shared" ref="AX40" si="328">BA40</f>
        <v>0</v>
      </c>
      <c r="AY40" s="29">
        <v>0</v>
      </c>
      <c r="AZ40" s="29">
        <v>0</v>
      </c>
      <c r="BA40" s="29">
        <v>0</v>
      </c>
      <c r="BB40" s="29">
        <v>0</v>
      </c>
      <c r="BC40" s="13">
        <f t="shared" ref="BC40" si="329">BF40</f>
        <v>0</v>
      </c>
      <c r="BD40" s="29">
        <v>0</v>
      </c>
      <c r="BE40" s="29">
        <v>0</v>
      </c>
      <c r="BF40" s="29">
        <v>0</v>
      </c>
      <c r="BG40" s="29">
        <v>0</v>
      </c>
      <c r="BH40" s="13">
        <f t="shared" ref="BH40" si="330">BK40</f>
        <v>0</v>
      </c>
      <c r="BI40" s="29">
        <v>0</v>
      </c>
      <c r="BJ40" s="29">
        <v>0</v>
      </c>
      <c r="BK40" s="29">
        <v>0</v>
      </c>
      <c r="BL40" s="29">
        <v>0</v>
      </c>
    </row>
    <row r="41" spans="1:68" ht="63" x14ac:dyDescent="0.25">
      <c r="A41" s="10" t="s">
        <v>122</v>
      </c>
      <c r="B41" s="20" t="s">
        <v>125</v>
      </c>
      <c r="C41" s="11" t="s">
        <v>24</v>
      </c>
      <c r="D41" s="11" t="s">
        <v>56</v>
      </c>
      <c r="E41" s="13">
        <f t="shared" ref="E41" si="331">J41+O41+T41+Y41+AD41+AI41+AN41+AS41+AX41</f>
        <v>490</v>
      </c>
      <c r="F41" s="13">
        <f t="shared" ref="F41" si="332">K41+P41+U41+Z41+AE41+AJ41+AO41+AT41+AY41</f>
        <v>0</v>
      </c>
      <c r="G41" s="13">
        <f t="shared" ref="G41" si="333">L41+Q41+V41+AA41+AF41+AK41+AP41+AU41+AZ41</f>
        <v>0</v>
      </c>
      <c r="H41" s="13">
        <f t="shared" ref="H41" si="334">M41+R41+W41+AB41+AG41+AL41+AQ41+AV41+BA41</f>
        <v>490</v>
      </c>
      <c r="I41" s="13">
        <f t="shared" ref="I41" si="335">N41+S41+X41+AC41+AH41+AM41+AR41+AW41+BB41</f>
        <v>0</v>
      </c>
      <c r="J41" s="13">
        <f t="shared" ref="J41" si="336">M41</f>
        <v>490</v>
      </c>
      <c r="K41" s="29">
        <v>0</v>
      </c>
      <c r="L41" s="29">
        <v>0</v>
      </c>
      <c r="M41" s="13">
        <v>490</v>
      </c>
      <c r="N41" s="29">
        <v>0</v>
      </c>
      <c r="O41" s="13">
        <f t="shared" ref="O41" si="337">R41</f>
        <v>0</v>
      </c>
      <c r="P41" s="29">
        <v>0</v>
      </c>
      <c r="Q41" s="29">
        <v>0</v>
      </c>
      <c r="R41" s="29">
        <v>0</v>
      </c>
      <c r="S41" s="29">
        <v>0</v>
      </c>
      <c r="T41" s="13">
        <f t="shared" ref="T41" si="338">W41</f>
        <v>0</v>
      </c>
      <c r="U41" s="29">
        <v>0</v>
      </c>
      <c r="V41" s="29">
        <v>0</v>
      </c>
      <c r="W41" s="29">
        <v>0</v>
      </c>
      <c r="X41" s="29">
        <v>0</v>
      </c>
      <c r="Y41" s="13">
        <f t="shared" ref="Y41" si="339">AB41</f>
        <v>0</v>
      </c>
      <c r="Z41" s="29">
        <v>0</v>
      </c>
      <c r="AA41" s="29">
        <v>0</v>
      </c>
      <c r="AB41" s="29">
        <v>0</v>
      </c>
      <c r="AC41" s="29">
        <v>0</v>
      </c>
      <c r="AD41" s="13">
        <f t="shared" ref="AD41" si="340">AG41</f>
        <v>0</v>
      </c>
      <c r="AE41" s="29">
        <v>0</v>
      </c>
      <c r="AF41" s="29">
        <v>0</v>
      </c>
      <c r="AG41" s="29">
        <v>0</v>
      </c>
      <c r="AH41" s="29">
        <v>0</v>
      </c>
      <c r="AI41" s="13">
        <f t="shared" ref="AI41" si="341">AL41</f>
        <v>0</v>
      </c>
      <c r="AJ41" s="29">
        <v>0</v>
      </c>
      <c r="AK41" s="29">
        <v>0</v>
      </c>
      <c r="AL41" s="29">
        <v>0</v>
      </c>
      <c r="AM41" s="29">
        <v>0</v>
      </c>
      <c r="AN41" s="13">
        <f t="shared" ref="AN41" si="342">AQ41</f>
        <v>0</v>
      </c>
      <c r="AO41" s="29">
        <v>0</v>
      </c>
      <c r="AP41" s="29">
        <v>0</v>
      </c>
      <c r="AQ41" s="29">
        <v>0</v>
      </c>
      <c r="AR41" s="29">
        <v>0</v>
      </c>
      <c r="AS41" s="13">
        <f t="shared" ref="AS41" si="343">AV41</f>
        <v>0</v>
      </c>
      <c r="AT41" s="29">
        <v>0</v>
      </c>
      <c r="AU41" s="29">
        <v>0</v>
      </c>
      <c r="AV41" s="29">
        <v>0</v>
      </c>
      <c r="AW41" s="29">
        <v>0</v>
      </c>
      <c r="AX41" s="13">
        <f t="shared" ref="AX41" si="344">BA41</f>
        <v>0</v>
      </c>
      <c r="AY41" s="29">
        <v>0</v>
      </c>
      <c r="AZ41" s="29">
        <v>0</v>
      </c>
      <c r="BA41" s="29">
        <v>0</v>
      </c>
      <c r="BB41" s="29">
        <v>0</v>
      </c>
      <c r="BC41" s="13">
        <f t="shared" ref="BC41" si="345">BF41</f>
        <v>0</v>
      </c>
      <c r="BD41" s="29">
        <v>0</v>
      </c>
      <c r="BE41" s="29">
        <v>0</v>
      </c>
      <c r="BF41" s="29">
        <v>0</v>
      </c>
      <c r="BG41" s="29">
        <v>0</v>
      </c>
      <c r="BH41" s="13">
        <f t="shared" ref="BH41" si="346">BK41</f>
        <v>0</v>
      </c>
      <c r="BI41" s="29">
        <v>0</v>
      </c>
      <c r="BJ41" s="29">
        <v>0</v>
      </c>
      <c r="BK41" s="29">
        <v>0</v>
      </c>
      <c r="BL41" s="29">
        <v>0</v>
      </c>
    </row>
    <row r="42" spans="1:68" ht="63" x14ac:dyDescent="0.25">
      <c r="A42" s="10" t="s">
        <v>124</v>
      </c>
      <c r="B42" s="20" t="s">
        <v>126</v>
      </c>
      <c r="C42" s="11" t="s">
        <v>24</v>
      </c>
      <c r="D42" s="11" t="s">
        <v>56</v>
      </c>
      <c r="E42" s="13">
        <f t="shared" ref="E42" si="347">J42+O42+T42+Y42+AD42+AI42+AN42+AS42+AX42</f>
        <v>10.6</v>
      </c>
      <c r="F42" s="13">
        <f t="shared" ref="F42" si="348">K42+P42+U42+Z42+AE42+AJ42+AO42+AT42+AY42</f>
        <v>0</v>
      </c>
      <c r="G42" s="13">
        <f t="shared" ref="G42" si="349">L42+Q42+V42+AA42+AF42+AK42+AP42+AU42+AZ42</f>
        <v>0</v>
      </c>
      <c r="H42" s="13">
        <f t="shared" ref="H42" si="350">M42+R42+W42+AB42+AG42+AL42+AQ42+AV42+BA42</f>
        <v>10.6</v>
      </c>
      <c r="I42" s="13">
        <f t="shared" ref="I42" si="351">N42+S42+X42+AC42+AH42+AM42+AR42+AW42+BB42</f>
        <v>0</v>
      </c>
      <c r="J42" s="13">
        <f t="shared" ref="J42" si="352">M42</f>
        <v>10.6</v>
      </c>
      <c r="K42" s="29">
        <v>0</v>
      </c>
      <c r="L42" s="29">
        <v>0</v>
      </c>
      <c r="M42" s="13">
        <v>10.6</v>
      </c>
      <c r="N42" s="29">
        <v>0</v>
      </c>
      <c r="O42" s="13">
        <f t="shared" ref="O42" si="353">R42</f>
        <v>0</v>
      </c>
      <c r="P42" s="29">
        <v>0</v>
      </c>
      <c r="Q42" s="29">
        <v>0</v>
      </c>
      <c r="R42" s="29">
        <v>0</v>
      </c>
      <c r="S42" s="29">
        <v>0</v>
      </c>
      <c r="T42" s="13">
        <f t="shared" ref="T42" si="354">W42</f>
        <v>0</v>
      </c>
      <c r="U42" s="29">
        <v>0</v>
      </c>
      <c r="V42" s="29">
        <v>0</v>
      </c>
      <c r="W42" s="29">
        <v>0</v>
      </c>
      <c r="X42" s="29">
        <v>0</v>
      </c>
      <c r="Y42" s="13">
        <f t="shared" ref="Y42" si="355">AB42</f>
        <v>0</v>
      </c>
      <c r="Z42" s="29">
        <v>0</v>
      </c>
      <c r="AA42" s="29">
        <v>0</v>
      </c>
      <c r="AB42" s="29">
        <v>0</v>
      </c>
      <c r="AC42" s="29">
        <v>0</v>
      </c>
      <c r="AD42" s="13">
        <f t="shared" ref="AD42" si="356">AG42</f>
        <v>0</v>
      </c>
      <c r="AE42" s="29">
        <v>0</v>
      </c>
      <c r="AF42" s="29">
        <v>0</v>
      </c>
      <c r="AG42" s="29">
        <v>0</v>
      </c>
      <c r="AH42" s="29">
        <v>0</v>
      </c>
      <c r="AI42" s="13">
        <f t="shared" ref="AI42" si="357">AL42</f>
        <v>0</v>
      </c>
      <c r="AJ42" s="29">
        <v>0</v>
      </c>
      <c r="AK42" s="29">
        <v>0</v>
      </c>
      <c r="AL42" s="29">
        <v>0</v>
      </c>
      <c r="AM42" s="29">
        <v>0</v>
      </c>
      <c r="AN42" s="13">
        <f t="shared" ref="AN42" si="358">AQ42</f>
        <v>0</v>
      </c>
      <c r="AO42" s="29">
        <v>0</v>
      </c>
      <c r="AP42" s="29">
        <v>0</v>
      </c>
      <c r="AQ42" s="29">
        <v>0</v>
      </c>
      <c r="AR42" s="29">
        <v>0</v>
      </c>
      <c r="AS42" s="13">
        <f t="shared" ref="AS42" si="359">AV42</f>
        <v>0</v>
      </c>
      <c r="AT42" s="29">
        <v>0</v>
      </c>
      <c r="AU42" s="29">
        <v>0</v>
      </c>
      <c r="AV42" s="29">
        <v>0</v>
      </c>
      <c r="AW42" s="29">
        <v>0</v>
      </c>
      <c r="AX42" s="13">
        <f t="shared" ref="AX42" si="360">BA42</f>
        <v>0</v>
      </c>
      <c r="AY42" s="29">
        <v>0</v>
      </c>
      <c r="AZ42" s="29">
        <v>0</v>
      </c>
      <c r="BA42" s="29">
        <v>0</v>
      </c>
      <c r="BB42" s="29">
        <v>0</v>
      </c>
      <c r="BC42" s="13">
        <f t="shared" ref="BC42" si="361">BF42</f>
        <v>0</v>
      </c>
      <c r="BD42" s="29">
        <v>0</v>
      </c>
      <c r="BE42" s="29">
        <v>0</v>
      </c>
      <c r="BF42" s="29">
        <v>0</v>
      </c>
      <c r="BG42" s="29">
        <v>0</v>
      </c>
      <c r="BH42" s="13">
        <f t="shared" ref="BH42" si="362">BK42</f>
        <v>0</v>
      </c>
      <c r="BI42" s="29">
        <v>0</v>
      </c>
      <c r="BJ42" s="29">
        <v>0</v>
      </c>
      <c r="BK42" s="29">
        <v>0</v>
      </c>
      <c r="BL42" s="29">
        <v>0</v>
      </c>
    </row>
    <row r="43" spans="1:68" ht="94.5" x14ac:dyDescent="0.25">
      <c r="A43" s="10" t="s">
        <v>134</v>
      </c>
      <c r="B43" s="20" t="s">
        <v>248</v>
      </c>
      <c r="C43" s="11" t="s">
        <v>24</v>
      </c>
      <c r="D43" s="11" t="s">
        <v>56</v>
      </c>
      <c r="E43" s="13">
        <f t="shared" ref="E43" si="363">J43+O43+T43+Y43+AD43+AI43+AN43+AS43+AX43</f>
        <v>10311.900000000001</v>
      </c>
      <c r="F43" s="13">
        <f t="shared" ref="F43" si="364">K43+P43+U43+Z43+AE43+AJ43+AO43+AT43+AY43</f>
        <v>0</v>
      </c>
      <c r="G43" s="13">
        <f t="shared" ref="G43" si="365">L43+Q43+V43+AA43+AF43+AK43+AP43+AU43+AZ43</f>
        <v>0</v>
      </c>
      <c r="H43" s="13">
        <f>M43+R43+W43+AB43+AG43+AL43+AQ43+AV43+BA43</f>
        <v>10311.900000000001</v>
      </c>
      <c r="I43" s="13">
        <f t="shared" ref="I43:I85" si="366">N43+S43+X43+AC43+AH43+AM43+AR43+AW43+BB43</f>
        <v>0</v>
      </c>
      <c r="J43" s="13">
        <f t="shared" ref="J43" si="367">M43</f>
        <v>0</v>
      </c>
      <c r="K43" s="29">
        <v>0</v>
      </c>
      <c r="L43" s="29">
        <v>0</v>
      </c>
      <c r="M43" s="13">
        <v>0</v>
      </c>
      <c r="N43" s="29">
        <v>0</v>
      </c>
      <c r="O43" s="13">
        <f t="shared" ref="O43" si="368">R43</f>
        <v>10311.900000000001</v>
      </c>
      <c r="P43" s="29">
        <v>0</v>
      </c>
      <c r="Q43" s="29">
        <v>0</v>
      </c>
      <c r="R43" s="36">
        <f>14575.6-4263.7</f>
        <v>10311.900000000001</v>
      </c>
      <c r="S43" s="29">
        <v>0</v>
      </c>
      <c r="T43" s="13">
        <f t="shared" ref="T43" si="369">W43</f>
        <v>0</v>
      </c>
      <c r="U43" s="29">
        <v>0</v>
      </c>
      <c r="V43" s="29">
        <v>0</v>
      </c>
      <c r="W43" s="29">
        <v>0</v>
      </c>
      <c r="X43" s="29">
        <v>0</v>
      </c>
      <c r="Y43" s="13">
        <f t="shared" ref="Y43" si="370">AB43</f>
        <v>0</v>
      </c>
      <c r="Z43" s="29">
        <v>0</v>
      </c>
      <c r="AA43" s="29">
        <v>0</v>
      </c>
      <c r="AB43" s="29">
        <v>0</v>
      </c>
      <c r="AC43" s="29">
        <v>0</v>
      </c>
      <c r="AD43" s="13">
        <f t="shared" ref="AD43" si="371">AG43</f>
        <v>0</v>
      </c>
      <c r="AE43" s="29">
        <v>0</v>
      </c>
      <c r="AF43" s="29">
        <v>0</v>
      </c>
      <c r="AG43" s="29">
        <v>0</v>
      </c>
      <c r="AH43" s="29">
        <v>0</v>
      </c>
      <c r="AI43" s="13">
        <f t="shared" ref="AI43" si="372">AL43</f>
        <v>0</v>
      </c>
      <c r="AJ43" s="29">
        <v>0</v>
      </c>
      <c r="AK43" s="29">
        <v>0</v>
      </c>
      <c r="AL43" s="29">
        <v>0</v>
      </c>
      <c r="AM43" s="29">
        <v>0</v>
      </c>
      <c r="AN43" s="13">
        <f t="shared" ref="AN43" si="373">AQ43</f>
        <v>0</v>
      </c>
      <c r="AO43" s="29">
        <v>0</v>
      </c>
      <c r="AP43" s="29">
        <v>0</v>
      </c>
      <c r="AQ43" s="29">
        <v>0</v>
      </c>
      <c r="AR43" s="29">
        <v>0</v>
      </c>
      <c r="AS43" s="13">
        <f t="shared" ref="AS43" si="374">AV43</f>
        <v>0</v>
      </c>
      <c r="AT43" s="29">
        <v>0</v>
      </c>
      <c r="AU43" s="29">
        <v>0</v>
      </c>
      <c r="AV43" s="29">
        <v>0</v>
      </c>
      <c r="AW43" s="29">
        <v>0</v>
      </c>
      <c r="AX43" s="13">
        <f t="shared" ref="AX43" si="375">BA43</f>
        <v>0</v>
      </c>
      <c r="AY43" s="29">
        <v>0</v>
      </c>
      <c r="AZ43" s="29">
        <v>0</v>
      </c>
      <c r="BA43" s="29">
        <v>0</v>
      </c>
      <c r="BB43" s="29">
        <v>0</v>
      </c>
      <c r="BC43" s="13">
        <f t="shared" ref="BC43" si="376">BF43</f>
        <v>0</v>
      </c>
      <c r="BD43" s="29">
        <v>0</v>
      </c>
      <c r="BE43" s="29">
        <v>0</v>
      </c>
      <c r="BF43" s="29">
        <v>0</v>
      </c>
      <c r="BG43" s="29">
        <v>0</v>
      </c>
      <c r="BH43" s="13">
        <f t="shared" ref="BH43" si="377">BK43</f>
        <v>0</v>
      </c>
      <c r="BI43" s="29">
        <v>0</v>
      </c>
      <c r="BJ43" s="29">
        <v>0</v>
      </c>
      <c r="BK43" s="29">
        <v>0</v>
      </c>
      <c r="BL43" s="29">
        <v>0</v>
      </c>
    </row>
    <row r="44" spans="1:68" ht="47.25" x14ac:dyDescent="0.25">
      <c r="A44" s="10" t="s">
        <v>139</v>
      </c>
      <c r="B44" s="20" t="s">
        <v>147</v>
      </c>
      <c r="C44" s="11" t="s">
        <v>24</v>
      </c>
      <c r="D44" s="11" t="s">
        <v>56</v>
      </c>
      <c r="E44" s="13">
        <f t="shared" ref="E44" si="378">J44+O44+T44+Y44+AD44+AI44+AN44+AS44+AX44</f>
        <v>765.00000000000011</v>
      </c>
      <c r="F44" s="13">
        <f t="shared" ref="F44" si="379">K44+P44+U44+Z44+AE44+AJ44+AO44+AT44+AY44</f>
        <v>0</v>
      </c>
      <c r="G44" s="13">
        <f t="shared" ref="G44" si="380">L44+Q44+V44+AA44+AF44+AK44+AP44+AU44+AZ44</f>
        <v>0</v>
      </c>
      <c r="H44" s="13">
        <f t="shared" ref="H44" si="381">M44+R44+W44+AB44+AG44+AL44+AQ44+AV44+BA44</f>
        <v>765.00000000000011</v>
      </c>
      <c r="I44" s="13">
        <f t="shared" si="366"/>
        <v>0</v>
      </c>
      <c r="J44" s="13">
        <f t="shared" ref="J44" si="382">M44</f>
        <v>0</v>
      </c>
      <c r="K44" s="29">
        <v>0</v>
      </c>
      <c r="L44" s="29">
        <v>0</v>
      </c>
      <c r="M44" s="13">
        <v>0</v>
      </c>
      <c r="N44" s="29">
        <v>0</v>
      </c>
      <c r="O44" s="13">
        <f t="shared" ref="O44" si="383">R44</f>
        <v>765.00000000000011</v>
      </c>
      <c r="P44" s="29">
        <v>0</v>
      </c>
      <c r="Q44" s="29">
        <v>0</v>
      </c>
      <c r="R44" s="36">
        <f>1077.4-312.4</f>
        <v>765.00000000000011</v>
      </c>
      <c r="S44" s="29">
        <v>0</v>
      </c>
      <c r="T44" s="13">
        <f t="shared" ref="T44" si="384">W44</f>
        <v>0</v>
      </c>
      <c r="U44" s="29">
        <v>0</v>
      </c>
      <c r="V44" s="29">
        <v>0</v>
      </c>
      <c r="W44" s="29">
        <v>0</v>
      </c>
      <c r="X44" s="29">
        <v>0</v>
      </c>
      <c r="Y44" s="13">
        <f t="shared" ref="Y44" si="385">AB44</f>
        <v>0</v>
      </c>
      <c r="Z44" s="29">
        <v>0</v>
      </c>
      <c r="AA44" s="29">
        <v>0</v>
      </c>
      <c r="AB44" s="29">
        <v>0</v>
      </c>
      <c r="AC44" s="29">
        <v>0</v>
      </c>
      <c r="AD44" s="13">
        <f t="shared" ref="AD44" si="386">AG44</f>
        <v>0</v>
      </c>
      <c r="AE44" s="29">
        <v>0</v>
      </c>
      <c r="AF44" s="29">
        <v>0</v>
      </c>
      <c r="AG44" s="29">
        <v>0</v>
      </c>
      <c r="AH44" s="29">
        <v>0</v>
      </c>
      <c r="AI44" s="13">
        <f t="shared" ref="AI44" si="387">AL44</f>
        <v>0</v>
      </c>
      <c r="AJ44" s="29">
        <v>0</v>
      </c>
      <c r="AK44" s="29">
        <v>0</v>
      </c>
      <c r="AL44" s="29">
        <v>0</v>
      </c>
      <c r="AM44" s="29">
        <v>0</v>
      </c>
      <c r="AN44" s="13">
        <f t="shared" ref="AN44" si="388">AQ44</f>
        <v>0</v>
      </c>
      <c r="AO44" s="29">
        <v>0</v>
      </c>
      <c r="AP44" s="29">
        <v>0</v>
      </c>
      <c r="AQ44" s="29">
        <v>0</v>
      </c>
      <c r="AR44" s="29">
        <v>0</v>
      </c>
      <c r="AS44" s="13">
        <f t="shared" ref="AS44" si="389">AV44</f>
        <v>0</v>
      </c>
      <c r="AT44" s="29">
        <v>0</v>
      </c>
      <c r="AU44" s="29">
        <v>0</v>
      </c>
      <c r="AV44" s="29">
        <v>0</v>
      </c>
      <c r="AW44" s="29">
        <v>0</v>
      </c>
      <c r="AX44" s="13">
        <f t="shared" ref="AX44" si="390">BA44</f>
        <v>0</v>
      </c>
      <c r="AY44" s="29">
        <v>0</v>
      </c>
      <c r="AZ44" s="29">
        <v>0</v>
      </c>
      <c r="BA44" s="29">
        <v>0</v>
      </c>
      <c r="BB44" s="29">
        <v>0</v>
      </c>
      <c r="BC44" s="13">
        <f t="shared" ref="BC44" si="391">BF44</f>
        <v>0</v>
      </c>
      <c r="BD44" s="29">
        <v>0</v>
      </c>
      <c r="BE44" s="29">
        <v>0</v>
      </c>
      <c r="BF44" s="29">
        <v>0</v>
      </c>
      <c r="BG44" s="29">
        <v>0</v>
      </c>
      <c r="BH44" s="13">
        <f t="shared" ref="BH44" si="392">BK44</f>
        <v>0</v>
      </c>
      <c r="BI44" s="29">
        <v>0</v>
      </c>
      <c r="BJ44" s="29">
        <v>0</v>
      </c>
      <c r="BK44" s="29">
        <v>0</v>
      </c>
      <c r="BL44" s="29">
        <v>0</v>
      </c>
    </row>
    <row r="45" spans="1:68" ht="78.75" x14ac:dyDescent="0.25">
      <c r="A45" s="10" t="s">
        <v>149</v>
      </c>
      <c r="B45" s="20" t="s">
        <v>148</v>
      </c>
      <c r="C45" s="11" t="s">
        <v>24</v>
      </c>
      <c r="D45" s="11" t="s">
        <v>56</v>
      </c>
      <c r="E45" s="13">
        <f t="shared" ref="E45" si="393">J45+O45+T45+Y45+AD45+AI45+AN45+AS45+AX45</f>
        <v>4747.8000000000011</v>
      </c>
      <c r="F45" s="13">
        <f t="shared" ref="F45" si="394">K45+P45+U45+Z45+AE45+AJ45+AO45+AT45+AY45</f>
        <v>0</v>
      </c>
      <c r="G45" s="13">
        <f t="shared" ref="G45" si="395">L45+Q45+V45+AA45+AF45+AK45+AP45+AU45+AZ45</f>
        <v>0</v>
      </c>
      <c r="H45" s="13">
        <f>M45+R45+W45+AB45+AG45+AL45+AQ45+AV45+BA45</f>
        <v>4747.8000000000011</v>
      </c>
      <c r="I45" s="13">
        <f t="shared" si="366"/>
        <v>0</v>
      </c>
      <c r="J45" s="13">
        <f t="shared" ref="J45" si="396">M45</f>
        <v>0</v>
      </c>
      <c r="K45" s="29">
        <v>0</v>
      </c>
      <c r="L45" s="29">
        <v>0</v>
      </c>
      <c r="M45" s="13">
        <v>0</v>
      </c>
      <c r="N45" s="29">
        <v>0</v>
      </c>
      <c r="O45" s="13">
        <f t="shared" ref="O45" si="397">R45</f>
        <v>4512.2000000000007</v>
      </c>
      <c r="P45" s="29">
        <v>0</v>
      </c>
      <c r="Q45" s="29">
        <v>0</v>
      </c>
      <c r="R45" s="36">
        <f>6334.1-1586.9-235</f>
        <v>4512.2000000000007</v>
      </c>
      <c r="S45" s="29">
        <v>0</v>
      </c>
      <c r="T45" s="13">
        <f t="shared" ref="T45:T69" si="398">W45</f>
        <v>235.6</v>
      </c>
      <c r="U45" s="29">
        <v>0</v>
      </c>
      <c r="V45" s="29">
        <v>0</v>
      </c>
      <c r="W45" s="36">
        <v>235.6</v>
      </c>
      <c r="X45" s="29">
        <v>0</v>
      </c>
      <c r="Y45" s="13">
        <f t="shared" ref="Y45" si="399">AB45</f>
        <v>0</v>
      </c>
      <c r="Z45" s="29">
        <v>0</v>
      </c>
      <c r="AA45" s="29">
        <v>0</v>
      </c>
      <c r="AB45" s="29">
        <v>0</v>
      </c>
      <c r="AC45" s="29">
        <v>0</v>
      </c>
      <c r="AD45" s="13">
        <f t="shared" ref="AD45" si="400">AG45</f>
        <v>0</v>
      </c>
      <c r="AE45" s="29">
        <v>0</v>
      </c>
      <c r="AF45" s="29">
        <v>0</v>
      </c>
      <c r="AG45" s="29">
        <v>0</v>
      </c>
      <c r="AH45" s="29">
        <v>0</v>
      </c>
      <c r="AI45" s="13">
        <f t="shared" ref="AI45" si="401">AL45</f>
        <v>0</v>
      </c>
      <c r="AJ45" s="29">
        <v>0</v>
      </c>
      <c r="AK45" s="29">
        <v>0</v>
      </c>
      <c r="AL45" s="29">
        <v>0</v>
      </c>
      <c r="AM45" s="29">
        <v>0</v>
      </c>
      <c r="AN45" s="13">
        <f t="shared" ref="AN45" si="402">AQ45</f>
        <v>0</v>
      </c>
      <c r="AO45" s="29">
        <v>0</v>
      </c>
      <c r="AP45" s="29">
        <v>0</v>
      </c>
      <c r="AQ45" s="29">
        <v>0</v>
      </c>
      <c r="AR45" s="29">
        <v>0</v>
      </c>
      <c r="AS45" s="13">
        <f t="shared" ref="AS45" si="403">AV45</f>
        <v>0</v>
      </c>
      <c r="AT45" s="29">
        <v>0</v>
      </c>
      <c r="AU45" s="29">
        <v>0</v>
      </c>
      <c r="AV45" s="29">
        <v>0</v>
      </c>
      <c r="AW45" s="29">
        <v>0</v>
      </c>
      <c r="AX45" s="13">
        <f t="shared" ref="AX45" si="404">BA45</f>
        <v>0</v>
      </c>
      <c r="AY45" s="29">
        <v>0</v>
      </c>
      <c r="AZ45" s="29">
        <v>0</v>
      </c>
      <c r="BA45" s="29">
        <v>0</v>
      </c>
      <c r="BB45" s="29">
        <v>0</v>
      </c>
      <c r="BC45" s="13">
        <f t="shared" ref="BC45" si="405">BF45</f>
        <v>0</v>
      </c>
      <c r="BD45" s="29">
        <v>0</v>
      </c>
      <c r="BE45" s="29">
        <v>0</v>
      </c>
      <c r="BF45" s="29">
        <v>0</v>
      </c>
      <c r="BG45" s="29">
        <v>0</v>
      </c>
      <c r="BH45" s="13">
        <f t="shared" ref="BH45" si="406">BK45</f>
        <v>0</v>
      </c>
      <c r="BI45" s="29">
        <v>0</v>
      </c>
      <c r="BJ45" s="29">
        <v>0</v>
      </c>
      <c r="BK45" s="29">
        <v>0</v>
      </c>
      <c r="BL45" s="29">
        <v>0</v>
      </c>
    </row>
    <row r="46" spans="1:68" ht="60" x14ac:dyDescent="0.25">
      <c r="A46" s="10" t="s">
        <v>178</v>
      </c>
      <c r="B46" s="42" t="s">
        <v>273</v>
      </c>
      <c r="C46" s="11" t="s">
        <v>24</v>
      </c>
      <c r="D46" s="11" t="s">
        <v>56</v>
      </c>
      <c r="E46" s="13">
        <f t="shared" ref="E46:E52" si="407">J46+O46+T46+Y46+AD46+AI46+AN46+AS46+AX46</f>
        <v>2016.1</v>
      </c>
      <c r="F46" s="13">
        <f t="shared" ref="F46:F52" si="408">K46+P46+U46+Z46+AE46+AJ46+AO46+AT46+AY46</f>
        <v>0</v>
      </c>
      <c r="G46" s="13">
        <f t="shared" ref="G46:G52" si="409">L46+Q46+V46+AA46+AF46+AK46+AP46+AU46+AZ46</f>
        <v>0</v>
      </c>
      <c r="H46" s="13">
        <f t="shared" ref="H46:H52" si="410">M46+R46+W46+AB46+AG46+AL46+AQ46+AV46+BA46</f>
        <v>2016.1</v>
      </c>
      <c r="I46" s="13">
        <f t="shared" si="366"/>
        <v>0</v>
      </c>
      <c r="J46" s="13">
        <f t="shared" ref="J46:J52" si="411">M46</f>
        <v>0</v>
      </c>
      <c r="K46" s="29">
        <v>0</v>
      </c>
      <c r="L46" s="29">
        <v>0</v>
      </c>
      <c r="M46" s="13">
        <v>0</v>
      </c>
      <c r="N46" s="29">
        <v>0</v>
      </c>
      <c r="O46" s="13">
        <f>R46</f>
        <v>0</v>
      </c>
      <c r="P46" s="29"/>
      <c r="Q46" s="29">
        <v>0</v>
      </c>
      <c r="R46" s="36">
        <f>1534.9-1534.9</f>
        <v>0</v>
      </c>
      <c r="S46" s="29">
        <v>0</v>
      </c>
      <c r="T46" s="13">
        <f t="shared" si="398"/>
        <v>2016.1</v>
      </c>
      <c r="U46" s="29"/>
      <c r="V46" s="29">
        <v>0</v>
      </c>
      <c r="W46" s="36">
        <v>2016.1</v>
      </c>
      <c r="X46" s="29">
        <v>0</v>
      </c>
      <c r="Y46" s="13">
        <f t="shared" ref="Y46" si="412">AB46</f>
        <v>0</v>
      </c>
      <c r="Z46" s="29">
        <v>0</v>
      </c>
      <c r="AA46" s="29">
        <v>0</v>
      </c>
      <c r="AB46" s="29">
        <v>0</v>
      </c>
      <c r="AC46" s="29">
        <v>0</v>
      </c>
      <c r="AD46" s="13">
        <f t="shared" ref="AD46" si="413">AG46</f>
        <v>0</v>
      </c>
      <c r="AE46" s="29">
        <v>0</v>
      </c>
      <c r="AF46" s="29">
        <v>0</v>
      </c>
      <c r="AG46" s="29">
        <v>0</v>
      </c>
      <c r="AH46" s="29">
        <v>0</v>
      </c>
      <c r="AI46" s="13">
        <f t="shared" ref="AI46" si="414">AL46</f>
        <v>0</v>
      </c>
      <c r="AJ46" s="29">
        <v>0</v>
      </c>
      <c r="AK46" s="29">
        <v>0</v>
      </c>
      <c r="AL46" s="29">
        <v>0</v>
      </c>
      <c r="AM46" s="29">
        <v>0</v>
      </c>
      <c r="AN46" s="13">
        <f t="shared" ref="AN46" si="415">AQ46</f>
        <v>0</v>
      </c>
      <c r="AO46" s="29">
        <v>0</v>
      </c>
      <c r="AP46" s="29">
        <v>0</v>
      </c>
      <c r="AQ46" s="29">
        <v>0</v>
      </c>
      <c r="AR46" s="29">
        <v>0</v>
      </c>
      <c r="AS46" s="13">
        <f t="shared" ref="AS46" si="416">AV46</f>
        <v>0</v>
      </c>
      <c r="AT46" s="29">
        <v>0</v>
      </c>
      <c r="AU46" s="29">
        <v>0</v>
      </c>
      <c r="AV46" s="29">
        <v>0</v>
      </c>
      <c r="AW46" s="29">
        <v>0</v>
      </c>
      <c r="AX46" s="13">
        <f t="shared" ref="AX46" si="417">BA46</f>
        <v>0</v>
      </c>
      <c r="AY46" s="29">
        <v>0</v>
      </c>
      <c r="AZ46" s="29">
        <v>0</v>
      </c>
      <c r="BA46" s="29">
        <v>0</v>
      </c>
      <c r="BB46" s="29">
        <v>0</v>
      </c>
      <c r="BC46" s="13">
        <f t="shared" ref="BC46" si="418">BF46</f>
        <v>0</v>
      </c>
      <c r="BD46" s="29">
        <v>0</v>
      </c>
      <c r="BE46" s="29">
        <v>0</v>
      </c>
      <c r="BF46" s="29">
        <v>0</v>
      </c>
      <c r="BG46" s="29">
        <v>0</v>
      </c>
      <c r="BH46" s="13">
        <f t="shared" ref="BH46" si="419">BK46</f>
        <v>0</v>
      </c>
      <c r="BI46" s="29">
        <v>0</v>
      </c>
      <c r="BJ46" s="29">
        <v>0</v>
      </c>
      <c r="BK46" s="29">
        <v>0</v>
      </c>
      <c r="BL46" s="29">
        <v>0</v>
      </c>
    </row>
    <row r="47" spans="1:68" ht="75" x14ac:dyDescent="0.25">
      <c r="A47" s="10" t="s">
        <v>179</v>
      </c>
      <c r="B47" s="42" t="s">
        <v>163</v>
      </c>
      <c r="C47" s="11" t="s">
        <v>24</v>
      </c>
      <c r="D47" s="11" t="s">
        <v>56</v>
      </c>
      <c r="E47" s="13">
        <f t="shared" si="407"/>
        <v>5963.4</v>
      </c>
      <c r="F47" s="13">
        <f t="shared" si="408"/>
        <v>0</v>
      </c>
      <c r="G47" s="13">
        <f t="shared" si="409"/>
        <v>0</v>
      </c>
      <c r="H47" s="13">
        <f t="shared" si="410"/>
        <v>5963.4</v>
      </c>
      <c r="I47" s="13">
        <f t="shared" si="366"/>
        <v>0</v>
      </c>
      <c r="J47" s="13">
        <f t="shared" si="411"/>
        <v>0</v>
      </c>
      <c r="K47" s="29">
        <v>0</v>
      </c>
      <c r="L47" s="29">
        <v>0</v>
      </c>
      <c r="M47" s="13">
        <v>0</v>
      </c>
      <c r="N47" s="29">
        <v>0</v>
      </c>
      <c r="O47" s="13">
        <f t="shared" ref="O47:O52" si="420">R47</f>
        <v>5963.4</v>
      </c>
      <c r="P47" s="29"/>
      <c r="Q47" s="29">
        <v>0</v>
      </c>
      <c r="R47" s="36">
        <f>8004.5-2041.1</f>
        <v>5963.4</v>
      </c>
      <c r="S47" s="29">
        <v>0</v>
      </c>
      <c r="T47" s="13">
        <f t="shared" si="398"/>
        <v>0</v>
      </c>
      <c r="U47" s="29">
        <v>0</v>
      </c>
      <c r="V47" s="29">
        <v>0</v>
      </c>
      <c r="W47" s="29">
        <v>0</v>
      </c>
      <c r="X47" s="29">
        <v>0</v>
      </c>
      <c r="Y47" s="13">
        <f t="shared" ref="Y47:Y69" si="421">AB47</f>
        <v>0</v>
      </c>
      <c r="Z47" s="29">
        <v>0</v>
      </c>
      <c r="AA47" s="29">
        <v>0</v>
      </c>
      <c r="AB47" s="29">
        <v>0</v>
      </c>
      <c r="AC47" s="29">
        <v>0</v>
      </c>
      <c r="AD47" s="13">
        <f t="shared" ref="AD47:AD69" si="422">AG47</f>
        <v>0</v>
      </c>
      <c r="AE47" s="29">
        <v>0</v>
      </c>
      <c r="AF47" s="29">
        <v>0</v>
      </c>
      <c r="AG47" s="29">
        <v>0</v>
      </c>
      <c r="AH47" s="29">
        <v>0</v>
      </c>
      <c r="AI47" s="13">
        <f t="shared" ref="AI47:AI69" si="423">AL47</f>
        <v>0</v>
      </c>
      <c r="AJ47" s="29">
        <v>0</v>
      </c>
      <c r="AK47" s="29">
        <v>0</v>
      </c>
      <c r="AL47" s="29">
        <v>0</v>
      </c>
      <c r="AM47" s="29">
        <v>0</v>
      </c>
      <c r="AN47" s="13">
        <f t="shared" ref="AN47:AN69" si="424">AQ47</f>
        <v>0</v>
      </c>
      <c r="AO47" s="29">
        <v>0</v>
      </c>
      <c r="AP47" s="29">
        <v>0</v>
      </c>
      <c r="AQ47" s="29">
        <v>0</v>
      </c>
      <c r="AR47" s="29">
        <v>0</v>
      </c>
      <c r="AS47" s="13">
        <f t="shared" ref="AS47:AS69" si="425">AV47</f>
        <v>0</v>
      </c>
      <c r="AT47" s="29">
        <v>0</v>
      </c>
      <c r="AU47" s="29">
        <v>0</v>
      </c>
      <c r="AV47" s="29">
        <v>0</v>
      </c>
      <c r="AW47" s="29">
        <v>0</v>
      </c>
      <c r="AX47" s="13">
        <f t="shared" ref="AX47:AX69" si="426">BA47</f>
        <v>0</v>
      </c>
      <c r="AY47" s="29">
        <v>0</v>
      </c>
      <c r="AZ47" s="29">
        <v>0</v>
      </c>
      <c r="BA47" s="29">
        <v>0</v>
      </c>
      <c r="BB47" s="29">
        <v>0</v>
      </c>
      <c r="BC47" s="13">
        <f t="shared" ref="BC47:BC69" si="427">BF47</f>
        <v>0</v>
      </c>
      <c r="BD47" s="29">
        <v>0</v>
      </c>
      <c r="BE47" s="29">
        <v>0</v>
      </c>
      <c r="BF47" s="29">
        <v>0</v>
      </c>
      <c r="BG47" s="29">
        <v>0</v>
      </c>
      <c r="BH47" s="13">
        <f t="shared" ref="BH47:BH69" si="428">BK47</f>
        <v>0</v>
      </c>
      <c r="BI47" s="29">
        <v>0</v>
      </c>
      <c r="BJ47" s="29">
        <v>0</v>
      </c>
      <c r="BK47" s="29">
        <v>0</v>
      </c>
      <c r="BL47" s="29">
        <v>0</v>
      </c>
    </row>
    <row r="48" spans="1:68" ht="75" x14ac:dyDescent="0.25">
      <c r="A48" s="10" t="s">
        <v>180</v>
      </c>
      <c r="B48" s="42" t="s">
        <v>164</v>
      </c>
      <c r="C48" s="11" t="s">
        <v>24</v>
      </c>
      <c r="D48" s="11" t="s">
        <v>56</v>
      </c>
      <c r="E48" s="13">
        <f t="shared" si="407"/>
        <v>4764.2</v>
      </c>
      <c r="F48" s="13">
        <f t="shared" si="408"/>
        <v>0</v>
      </c>
      <c r="G48" s="13">
        <f t="shared" si="409"/>
        <v>0</v>
      </c>
      <c r="H48" s="13">
        <f t="shared" si="410"/>
        <v>4764.2</v>
      </c>
      <c r="I48" s="13">
        <f t="shared" si="366"/>
        <v>0</v>
      </c>
      <c r="J48" s="13">
        <f t="shared" si="411"/>
        <v>0</v>
      </c>
      <c r="K48" s="29">
        <v>0</v>
      </c>
      <c r="L48" s="29">
        <v>0</v>
      </c>
      <c r="M48" s="13">
        <v>0</v>
      </c>
      <c r="N48" s="29">
        <v>0</v>
      </c>
      <c r="O48" s="13">
        <f t="shared" si="420"/>
        <v>4764.2</v>
      </c>
      <c r="P48" s="29"/>
      <c r="Q48" s="29">
        <v>0</v>
      </c>
      <c r="R48" s="36">
        <f>5556-791.8</f>
        <v>4764.2</v>
      </c>
      <c r="S48" s="29">
        <v>0</v>
      </c>
      <c r="T48" s="13">
        <f t="shared" si="398"/>
        <v>0</v>
      </c>
      <c r="U48" s="29">
        <v>0</v>
      </c>
      <c r="V48" s="29">
        <v>0</v>
      </c>
      <c r="W48" s="29">
        <v>0</v>
      </c>
      <c r="X48" s="29">
        <v>0</v>
      </c>
      <c r="Y48" s="13">
        <f t="shared" si="421"/>
        <v>0</v>
      </c>
      <c r="Z48" s="29">
        <v>0</v>
      </c>
      <c r="AA48" s="29">
        <v>0</v>
      </c>
      <c r="AB48" s="29">
        <v>0</v>
      </c>
      <c r="AC48" s="29">
        <v>0</v>
      </c>
      <c r="AD48" s="13">
        <f t="shared" si="422"/>
        <v>0</v>
      </c>
      <c r="AE48" s="29">
        <v>0</v>
      </c>
      <c r="AF48" s="29">
        <v>0</v>
      </c>
      <c r="AG48" s="29">
        <v>0</v>
      </c>
      <c r="AH48" s="29">
        <v>0</v>
      </c>
      <c r="AI48" s="13">
        <f t="shared" si="423"/>
        <v>0</v>
      </c>
      <c r="AJ48" s="29">
        <v>0</v>
      </c>
      <c r="AK48" s="29">
        <v>0</v>
      </c>
      <c r="AL48" s="29">
        <v>0</v>
      </c>
      <c r="AM48" s="29">
        <v>0</v>
      </c>
      <c r="AN48" s="13">
        <f t="shared" si="424"/>
        <v>0</v>
      </c>
      <c r="AO48" s="29">
        <v>0</v>
      </c>
      <c r="AP48" s="29">
        <v>0</v>
      </c>
      <c r="AQ48" s="29">
        <v>0</v>
      </c>
      <c r="AR48" s="29">
        <v>0</v>
      </c>
      <c r="AS48" s="13">
        <f t="shared" si="425"/>
        <v>0</v>
      </c>
      <c r="AT48" s="29">
        <v>0</v>
      </c>
      <c r="AU48" s="29">
        <v>0</v>
      </c>
      <c r="AV48" s="29">
        <v>0</v>
      </c>
      <c r="AW48" s="29">
        <v>0</v>
      </c>
      <c r="AX48" s="13">
        <f t="shared" si="426"/>
        <v>0</v>
      </c>
      <c r="AY48" s="29">
        <v>0</v>
      </c>
      <c r="AZ48" s="29">
        <v>0</v>
      </c>
      <c r="BA48" s="29">
        <v>0</v>
      </c>
      <c r="BB48" s="29">
        <v>0</v>
      </c>
      <c r="BC48" s="13">
        <f t="shared" si="427"/>
        <v>0</v>
      </c>
      <c r="BD48" s="29">
        <v>0</v>
      </c>
      <c r="BE48" s="29">
        <v>0</v>
      </c>
      <c r="BF48" s="29">
        <v>0</v>
      </c>
      <c r="BG48" s="29">
        <v>0</v>
      </c>
      <c r="BH48" s="13">
        <f t="shared" si="428"/>
        <v>0</v>
      </c>
      <c r="BI48" s="29">
        <v>0</v>
      </c>
      <c r="BJ48" s="29">
        <v>0</v>
      </c>
      <c r="BK48" s="29">
        <v>0</v>
      </c>
      <c r="BL48" s="29">
        <v>0</v>
      </c>
    </row>
    <row r="49" spans="1:69" ht="47.25" x14ac:dyDescent="0.25">
      <c r="A49" s="10" t="s">
        <v>181</v>
      </c>
      <c r="B49" s="42" t="s">
        <v>165</v>
      </c>
      <c r="C49" s="11" t="s">
        <v>24</v>
      </c>
      <c r="D49" s="11" t="s">
        <v>56</v>
      </c>
      <c r="E49" s="13">
        <f t="shared" si="407"/>
        <v>862.5</v>
      </c>
      <c r="F49" s="13">
        <f t="shared" si="408"/>
        <v>0</v>
      </c>
      <c r="G49" s="13">
        <f t="shared" si="409"/>
        <v>0</v>
      </c>
      <c r="H49" s="13">
        <f t="shared" si="410"/>
        <v>862.5</v>
      </c>
      <c r="I49" s="13">
        <f t="shared" si="366"/>
        <v>0</v>
      </c>
      <c r="J49" s="13">
        <f t="shared" si="411"/>
        <v>0</v>
      </c>
      <c r="K49" s="29">
        <v>0</v>
      </c>
      <c r="L49" s="29">
        <v>0</v>
      </c>
      <c r="M49" s="13">
        <v>0</v>
      </c>
      <c r="N49" s="29">
        <v>0</v>
      </c>
      <c r="O49" s="13">
        <f t="shared" si="420"/>
        <v>862.5</v>
      </c>
      <c r="P49" s="29"/>
      <c r="Q49" s="29">
        <v>0</v>
      </c>
      <c r="R49" s="36">
        <v>862.5</v>
      </c>
      <c r="S49" s="29">
        <v>0</v>
      </c>
      <c r="T49" s="13">
        <f t="shared" si="398"/>
        <v>0</v>
      </c>
      <c r="U49" s="29">
        <v>0</v>
      </c>
      <c r="V49" s="29">
        <v>0</v>
      </c>
      <c r="W49" s="29">
        <v>0</v>
      </c>
      <c r="X49" s="29">
        <v>0</v>
      </c>
      <c r="Y49" s="13">
        <f t="shared" si="421"/>
        <v>0</v>
      </c>
      <c r="Z49" s="29">
        <v>0</v>
      </c>
      <c r="AA49" s="29">
        <v>0</v>
      </c>
      <c r="AB49" s="29">
        <v>0</v>
      </c>
      <c r="AC49" s="29">
        <v>0</v>
      </c>
      <c r="AD49" s="13">
        <f t="shared" si="422"/>
        <v>0</v>
      </c>
      <c r="AE49" s="29">
        <v>0</v>
      </c>
      <c r="AF49" s="29">
        <v>0</v>
      </c>
      <c r="AG49" s="29">
        <v>0</v>
      </c>
      <c r="AH49" s="29">
        <v>0</v>
      </c>
      <c r="AI49" s="13">
        <f t="shared" si="423"/>
        <v>0</v>
      </c>
      <c r="AJ49" s="29">
        <v>0</v>
      </c>
      <c r="AK49" s="29">
        <v>0</v>
      </c>
      <c r="AL49" s="29">
        <v>0</v>
      </c>
      <c r="AM49" s="29">
        <v>0</v>
      </c>
      <c r="AN49" s="13">
        <f t="shared" si="424"/>
        <v>0</v>
      </c>
      <c r="AO49" s="29">
        <v>0</v>
      </c>
      <c r="AP49" s="29">
        <v>0</v>
      </c>
      <c r="AQ49" s="29">
        <v>0</v>
      </c>
      <c r="AR49" s="29">
        <v>0</v>
      </c>
      <c r="AS49" s="13">
        <f t="shared" si="425"/>
        <v>0</v>
      </c>
      <c r="AT49" s="29">
        <v>0</v>
      </c>
      <c r="AU49" s="29">
        <v>0</v>
      </c>
      <c r="AV49" s="29">
        <v>0</v>
      </c>
      <c r="AW49" s="29">
        <v>0</v>
      </c>
      <c r="AX49" s="13">
        <f t="shared" si="426"/>
        <v>0</v>
      </c>
      <c r="AY49" s="29">
        <v>0</v>
      </c>
      <c r="AZ49" s="29">
        <v>0</v>
      </c>
      <c r="BA49" s="29">
        <v>0</v>
      </c>
      <c r="BB49" s="29">
        <v>0</v>
      </c>
      <c r="BC49" s="13">
        <f t="shared" si="427"/>
        <v>0</v>
      </c>
      <c r="BD49" s="29">
        <v>0</v>
      </c>
      <c r="BE49" s="29">
        <v>0</v>
      </c>
      <c r="BF49" s="29">
        <v>0</v>
      </c>
      <c r="BG49" s="29">
        <v>0</v>
      </c>
      <c r="BH49" s="13">
        <f t="shared" si="428"/>
        <v>0</v>
      </c>
      <c r="BI49" s="29">
        <v>0</v>
      </c>
      <c r="BJ49" s="29">
        <v>0</v>
      </c>
      <c r="BK49" s="29">
        <v>0</v>
      </c>
      <c r="BL49" s="29">
        <v>0</v>
      </c>
    </row>
    <row r="50" spans="1:69" ht="60" x14ac:dyDescent="0.25">
      <c r="A50" s="10" t="s">
        <v>182</v>
      </c>
      <c r="B50" s="42" t="s">
        <v>166</v>
      </c>
      <c r="C50" s="11" t="s">
        <v>24</v>
      </c>
      <c r="D50" s="11" t="s">
        <v>56</v>
      </c>
      <c r="E50" s="13">
        <f t="shared" si="407"/>
        <v>268.89999999999998</v>
      </c>
      <c r="F50" s="13">
        <f t="shared" si="408"/>
        <v>0</v>
      </c>
      <c r="G50" s="13">
        <f t="shared" si="409"/>
        <v>0</v>
      </c>
      <c r="H50" s="13">
        <f t="shared" si="410"/>
        <v>268.89999999999998</v>
      </c>
      <c r="I50" s="13">
        <f t="shared" si="366"/>
        <v>0</v>
      </c>
      <c r="J50" s="13">
        <f t="shared" si="411"/>
        <v>0</v>
      </c>
      <c r="K50" s="29">
        <v>0</v>
      </c>
      <c r="L50" s="29">
        <v>0</v>
      </c>
      <c r="M50" s="13">
        <v>0</v>
      </c>
      <c r="N50" s="29">
        <v>0</v>
      </c>
      <c r="O50" s="13">
        <f t="shared" si="420"/>
        <v>268.89999999999998</v>
      </c>
      <c r="P50" s="29"/>
      <c r="Q50" s="29">
        <v>0</v>
      </c>
      <c r="R50" s="36">
        <v>268.89999999999998</v>
      </c>
      <c r="S50" s="29">
        <v>0</v>
      </c>
      <c r="T50" s="13">
        <f t="shared" si="398"/>
        <v>0</v>
      </c>
      <c r="U50" s="29">
        <v>0</v>
      </c>
      <c r="V50" s="29">
        <v>0</v>
      </c>
      <c r="W50" s="29">
        <v>0</v>
      </c>
      <c r="X50" s="29">
        <v>0</v>
      </c>
      <c r="Y50" s="13">
        <f t="shared" si="421"/>
        <v>0</v>
      </c>
      <c r="Z50" s="29">
        <v>0</v>
      </c>
      <c r="AA50" s="29">
        <v>0</v>
      </c>
      <c r="AB50" s="29">
        <v>0</v>
      </c>
      <c r="AC50" s="29">
        <v>0</v>
      </c>
      <c r="AD50" s="13">
        <f t="shared" si="422"/>
        <v>0</v>
      </c>
      <c r="AE50" s="29">
        <v>0</v>
      </c>
      <c r="AF50" s="29">
        <v>0</v>
      </c>
      <c r="AG50" s="29">
        <v>0</v>
      </c>
      <c r="AH50" s="29">
        <v>0</v>
      </c>
      <c r="AI50" s="13">
        <f t="shared" si="423"/>
        <v>0</v>
      </c>
      <c r="AJ50" s="29">
        <v>0</v>
      </c>
      <c r="AK50" s="29">
        <v>0</v>
      </c>
      <c r="AL50" s="29">
        <v>0</v>
      </c>
      <c r="AM50" s="29">
        <v>0</v>
      </c>
      <c r="AN50" s="13">
        <f t="shared" si="424"/>
        <v>0</v>
      </c>
      <c r="AO50" s="29">
        <v>0</v>
      </c>
      <c r="AP50" s="29">
        <v>0</v>
      </c>
      <c r="AQ50" s="29">
        <v>0</v>
      </c>
      <c r="AR50" s="29">
        <v>0</v>
      </c>
      <c r="AS50" s="13">
        <f t="shared" si="425"/>
        <v>0</v>
      </c>
      <c r="AT50" s="29">
        <v>0</v>
      </c>
      <c r="AU50" s="29">
        <v>0</v>
      </c>
      <c r="AV50" s="29">
        <v>0</v>
      </c>
      <c r="AW50" s="29">
        <v>0</v>
      </c>
      <c r="AX50" s="13">
        <f t="shared" si="426"/>
        <v>0</v>
      </c>
      <c r="AY50" s="29">
        <v>0</v>
      </c>
      <c r="AZ50" s="29">
        <v>0</v>
      </c>
      <c r="BA50" s="29">
        <v>0</v>
      </c>
      <c r="BB50" s="29">
        <v>0</v>
      </c>
      <c r="BC50" s="13">
        <f t="shared" si="427"/>
        <v>0</v>
      </c>
      <c r="BD50" s="29">
        <v>0</v>
      </c>
      <c r="BE50" s="29">
        <v>0</v>
      </c>
      <c r="BF50" s="29">
        <v>0</v>
      </c>
      <c r="BG50" s="29">
        <v>0</v>
      </c>
      <c r="BH50" s="13">
        <f t="shared" si="428"/>
        <v>0</v>
      </c>
      <c r="BI50" s="29">
        <v>0</v>
      </c>
      <c r="BJ50" s="29">
        <v>0</v>
      </c>
      <c r="BK50" s="29">
        <v>0</v>
      </c>
      <c r="BL50" s="29">
        <v>0</v>
      </c>
    </row>
    <row r="51" spans="1:69" ht="47.25" x14ac:dyDescent="0.25">
      <c r="A51" s="10" t="s">
        <v>183</v>
      </c>
      <c r="B51" s="42" t="s">
        <v>167</v>
      </c>
      <c r="C51" s="11" t="s">
        <v>24</v>
      </c>
      <c r="D51" s="11" t="s">
        <v>56</v>
      </c>
      <c r="E51" s="13">
        <f t="shared" si="407"/>
        <v>4644.7999999999993</v>
      </c>
      <c r="F51" s="13">
        <f t="shared" si="408"/>
        <v>0</v>
      </c>
      <c r="G51" s="13">
        <f t="shared" si="409"/>
        <v>0</v>
      </c>
      <c r="H51" s="13">
        <f t="shared" si="410"/>
        <v>4644.7999999999993</v>
      </c>
      <c r="I51" s="13">
        <f t="shared" si="366"/>
        <v>0</v>
      </c>
      <c r="J51" s="13">
        <f t="shared" si="411"/>
        <v>0</v>
      </c>
      <c r="K51" s="29">
        <v>0</v>
      </c>
      <c r="L51" s="29">
        <v>0</v>
      </c>
      <c r="M51" s="13">
        <v>0</v>
      </c>
      <c r="N51" s="29">
        <v>0</v>
      </c>
      <c r="O51" s="13">
        <f t="shared" si="420"/>
        <v>4644.7999999999993</v>
      </c>
      <c r="P51" s="29"/>
      <c r="Q51" s="29">
        <v>0</v>
      </c>
      <c r="R51" s="36">
        <f>6278.4-1633.6</f>
        <v>4644.7999999999993</v>
      </c>
      <c r="S51" s="29">
        <v>0</v>
      </c>
      <c r="T51" s="13">
        <f t="shared" si="398"/>
        <v>0</v>
      </c>
      <c r="U51" s="29">
        <v>0</v>
      </c>
      <c r="V51" s="29">
        <v>0</v>
      </c>
      <c r="W51" s="29">
        <v>0</v>
      </c>
      <c r="X51" s="29">
        <v>0</v>
      </c>
      <c r="Y51" s="13">
        <f t="shared" si="421"/>
        <v>0</v>
      </c>
      <c r="Z51" s="29">
        <v>0</v>
      </c>
      <c r="AA51" s="29">
        <v>0</v>
      </c>
      <c r="AB51" s="29">
        <v>0</v>
      </c>
      <c r="AC51" s="29">
        <v>0</v>
      </c>
      <c r="AD51" s="13">
        <f t="shared" si="422"/>
        <v>0</v>
      </c>
      <c r="AE51" s="29">
        <v>0</v>
      </c>
      <c r="AF51" s="29">
        <v>0</v>
      </c>
      <c r="AG51" s="29">
        <v>0</v>
      </c>
      <c r="AH51" s="29">
        <v>0</v>
      </c>
      <c r="AI51" s="13">
        <f t="shared" si="423"/>
        <v>0</v>
      </c>
      <c r="AJ51" s="29">
        <v>0</v>
      </c>
      <c r="AK51" s="29">
        <v>0</v>
      </c>
      <c r="AL51" s="29">
        <v>0</v>
      </c>
      <c r="AM51" s="29">
        <v>0</v>
      </c>
      <c r="AN51" s="13">
        <f t="shared" si="424"/>
        <v>0</v>
      </c>
      <c r="AO51" s="29">
        <v>0</v>
      </c>
      <c r="AP51" s="29">
        <v>0</v>
      </c>
      <c r="AQ51" s="29">
        <v>0</v>
      </c>
      <c r="AR51" s="29">
        <v>0</v>
      </c>
      <c r="AS51" s="13">
        <f t="shared" si="425"/>
        <v>0</v>
      </c>
      <c r="AT51" s="29">
        <v>0</v>
      </c>
      <c r="AU51" s="29">
        <v>0</v>
      </c>
      <c r="AV51" s="29">
        <v>0</v>
      </c>
      <c r="AW51" s="29">
        <v>0</v>
      </c>
      <c r="AX51" s="13">
        <f t="shared" si="426"/>
        <v>0</v>
      </c>
      <c r="AY51" s="29">
        <v>0</v>
      </c>
      <c r="AZ51" s="29">
        <v>0</v>
      </c>
      <c r="BA51" s="29">
        <v>0</v>
      </c>
      <c r="BB51" s="29">
        <v>0</v>
      </c>
      <c r="BC51" s="13">
        <f t="shared" si="427"/>
        <v>0</v>
      </c>
      <c r="BD51" s="29">
        <v>0</v>
      </c>
      <c r="BE51" s="29">
        <v>0</v>
      </c>
      <c r="BF51" s="29">
        <v>0</v>
      </c>
      <c r="BG51" s="29">
        <v>0</v>
      </c>
      <c r="BH51" s="13">
        <f t="shared" si="428"/>
        <v>0</v>
      </c>
      <c r="BI51" s="29">
        <v>0</v>
      </c>
      <c r="BJ51" s="29">
        <v>0</v>
      </c>
      <c r="BK51" s="29">
        <v>0</v>
      </c>
      <c r="BL51" s="29">
        <v>0</v>
      </c>
    </row>
    <row r="52" spans="1:69" ht="47.25" x14ac:dyDescent="0.25">
      <c r="A52" s="10" t="s">
        <v>184</v>
      </c>
      <c r="B52" s="42" t="s">
        <v>168</v>
      </c>
      <c r="C52" s="11" t="s">
        <v>24</v>
      </c>
      <c r="D52" s="11" t="s">
        <v>56</v>
      </c>
      <c r="E52" s="13">
        <f t="shared" si="407"/>
        <v>1341.8</v>
      </c>
      <c r="F52" s="13">
        <f t="shared" si="408"/>
        <v>0</v>
      </c>
      <c r="G52" s="13">
        <f t="shared" si="409"/>
        <v>0</v>
      </c>
      <c r="H52" s="13">
        <f t="shared" si="410"/>
        <v>1341.8</v>
      </c>
      <c r="I52" s="13">
        <f t="shared" si="366"/>
        <v>0</v>
      </c>
      <c r="J52" s="13">
        <f t="shared" si="411"/>
        <v>0</v>
      </c>
      <c r="K52" s="29">
        <v>0</v>
      </c>
      <c r="L52" s="29">
        <v>0</v>
      </c>
      <c r="M52" s="13">
        <v>0</v>
      </c>
      <c r="N52" s="29">
        <v>0</v>
      </c>
      <c r="O52" s="13">
        <f t="shared" si="420"/>
        <v>1341.8</v>
      </c>
      <c r="P52" s="29"/>
      <c r="Q52" s="29">
        <v>0</v>
      </c>
      <c r="R52" s="36">
        <f>2885.1-1543.3</f>
        <v>1341.8</v>
      </c>
      <c r="S52" s="29">
        <v>0</v>
      </c>
      <c r="T52" s="13">
        <f t="shared" si="398"/>
        <v>0</v>
      </c>
      <c r="U52" s="29">
        <v>0</v>
      </c>
      <c r="V52" s="29">
        <v>0</v>
      </c>
      <c r="W52" s="29">
        <v>0</v>
      </c>
      <c r="X52" s="29">
        <v>0</v>
      </c>
      <c r="Y52" s="13">
        <f t="shared" si="421"/>
        <v>0</v>
      </c>
      <c r="Z52" s="29">
        <v>0</v>
      </c>
      <c r="AA52" s="29">
        <v>0</v>
      </c>
      <c r="AB52" s="29">
        <v>0</v>
      </c>
      <c r="AC52" s="29">
        <v>0</v>
      </c>
      <c r="AD52" s="13">
        <f t="shared" si="422"/>
        <v>0</v>
      </c>
      <c r="AE52" s="29">
        <v>0</v>
      </c>
      <c r="AF52" s="29">
        <v>0</v>
      </c>
      <c r="AG52" s="29">
        <v>0</v>
      </c>
      <c r="AH52" s="29">
        <v>0</v>
      </c>
      <c r="AI52" s="13">
        <f t="shared" si="423"/>
        <v>0</v>
      </c>
      <c r="AJ52" s="29">
        <v>0</v>
      </c>
      <c r="AK52" s="29">
        <v>0</v>
      </c>
      <c r="AL52" s="29">
        <v>0</v>
      </c>
      <c r="AM52" s="29">
        <v>0</v>
      </c>
      <c r="AN52" s="13">
        <f t="shared" si="424"/>
        <v>0</v>
      </c>
      <c r="AO52" s="29">
        <v>0</v>
      </c>
      <c r="AP52" s="29">
        <v>0</v>
      </c>
      <c r="AQ52" s="29">
        <v>0</v>
      </c>
      <c r="AR52" s="29">
        <v>0</v>
      </c>
      <c r="AS52" s="13">
        <f t="shared" si="425"/>
        <v>0</v>
      </c>
      <c r="AT52" s="29">
        <v>0</v>
      </c>
      <c r="AU52" s="29">
        <v>0</v>
      </c>
      <c r="AV52" s="29">
        <v>0</v>
      </c>
      <c r="AW52" s="29">
        <v>0</v>
      </c>
      <c r="AX52" s="13">
        <f t="shared" si="426"/>
        <v>0</v>
      </c>
      <c r="AY52" s="29">
        <v>0</v>
      </c>
      <c r="AZ52" s="29">
        <v>0</v>
      </c>
      <c r="BA52" s="29">
        <v>0</v>
      </c>
      <c r="BB52" s="29">
        <v>0</v>
      </c>
      <c r="BC52" s="13">
        <f t="shared" si="427"/>
        <v>0</v>
      </c>
      <c r="BD52" s="29">
        <v>0</v>
      </c>
      <c r="BE52" s="29">
        <v>0</v>
      </c>
      <c r="BF52" s="29">
        <v>0</v>
      </c>
      <c r="BG52" s="29">
        <v>0</v>
      </c>
      <c r="BH52" s="13">
        <f t="shared" si="428"/>
        <v>0</v>
      </c>
      <c r="BI52" s="29">
        <v>0</v>
      </c>
      <c r="BJ52" s="29">
        <v>0</v>
      </c>
      <c r="BK52" s="29">
        <v>0</v>
      </c>
      <c r="BL52" s="29">
        <v>0</v>
      </c>
    </row>
    <row r="53" spans="1:69" ht="75" x14ac:dyDescent="0.25">
      <c r="A53" s="10" t="s">
        <v>185</v>
      </c>
      <c r="B53" s="42" t="s">
        <v>169</v>
      </c>
      <c r="C53" s="11" t="s">
        <v>24</v>
      </c>
      <c r="D53" s="11" t="s">
        <v>56</v>
      </c>
      <c r="E53" s="13">
        <f t="shared" ref="E53:E62" si="429">J53+O53+T53+Y53+AD53+AI53+AN53+AS53+AX53</f>
        <v>58.2</v>
      </c>
      <c r="F53" s="13">
        <f t="shared" ref="F53:F62" si="430">K53+P53+U53+Z53+AE53+AJ53+AO53+AT53+AY53</f>
        <v>0</v>
      </c>
      <c r="G53" s="13">
        <f t="shared" ref="G53:G62" si="431">L53+Q53+V53+AA53+AF53+AK53+AP53+AU53+AZ53</f>
        <v>0</v>
      </c>
      <c r="H53" s="13">
        <f t="shared" ref="H53:H60" si="432">M53+R53+W53+AB53+AG53+AL53+AQ53+AV53+BA53</f>
        <v>58.2</v>
      </c>
      <c r="I53" s="13">
        <f t="shared" si="366"/>
        <v>0</v>
      </c>
      <c r="J53" s="13">
        <f t="shared" ref="J53:J61" si="433">M53</f>
        <v>0</v>
      </c>
      <c r="K53" s="29">
        <v>0</v>
      </c>
      <c r="L53" s="29">
        <v>0</v>
      </c>
      <c r="M53" s="13">
        <v>0</v>
      </c>
      <c r="N53" s="29">
        <v>0</v>
      </c>
      <c r="O53" s="13">
        <f t="shared" ref="O53:O85" si="434">R53</f>
        <v>58.2</v>
      </c>
      <c r="P53" s="29"/>
      <c r="Q53" s="29">
        <v>0</v>
      </c>
      <c r="R53" s="36">
        <v>58.2</v>
      </c>
      <c r="S53" s="29">
        <v>0</v>
      </c>
      <c r="T53" s="13">
        <f t="shared" si="398"/>
        <v>0</v>
      </c>
      <c r="U53" s="29">
        <v>0</v>
      </c>
      <c r="V53" s="29">
        <v>0</v>
      </c>
      <c r="W53" s="29">
        <v>0</v>
      </c>
      <c r="X53" s="29">
        <v>0</v>
      </c>
      <c r="Y53" s="13">
        <f t="shared" si="421"/>
        <v>0</v>
      </c>
      <c r="Z53" s="29">
        <v>0</v>
      </c>
      <c r="AA53" s="29">
        <v>0</v>
      </c>
      <c r="AB53" s="29">
        <v>0</v>
      </c>
      <c r="AC53" s="29">
        <v>0</v>
      </c>
      <c r="AD53" s="13">
        <f t="shared" si="422"/>
        <v>0</v>
      </c>
      <c r="AE53" s="29">
        <v>0</v>
      </c>
      <c r="AF53" s="29">
        <v>0</v>
      </c>
      <c r="AG53" s="29">
        <v>0</v>
      </c>
      <c r="AH53" s="29">
        <v>0</v>
      </c>
      <c r="AI53" s="13">
        <f t="shared" si="423"/>
        <v>0</v>
      </c>
      <c r="AJ53" s="29">
        <v>0</v>
      </c>
      <c r="AK53" s="29">
        <v>0</v>
      </c>
      <c r="AL53" s="29">
        <v>0</v>
      </c>
      <c r="AM53" s="29">
        <v>0</v>
      </c>
      <c r="AN53" s="13">
        <f t="shared" si="424"/>
        <v>0</v>
      </c>
      <c r="AO53" s="29">
        <v>0</v>
      </c>
      <c r="AP53" s="29">
        <v>0</v>
      </c>
      <c r="AQ53" s="29">
        <v>0</v>
      </c>
      <c r="AR53" s="29">
        <v>0</v>
      </c>
      <c r="AS53" s="13">
        <f t="shared" si="425"/>
        <v>0</v>
      </c>
      <c r="AT53" s="29">
        <v>0</v>
      </c>
      <c r="AU53" s="29">
        <v>0</v>
      </c>
      <c r="AV53" s="29">
        <v>0</v>
      </c>
      <c r="AW53" s="29">
        <v>0</v>
      </c>
      <c r="AX53" s="13">
        <f t="shared" si="426"/>
        <v>0</v>
      </c>
      <c r="AY53" s="29">
        <v>0</v>
      </c>
      <c r="AZ53" s="29">
        <v>0</v>
      </c>
      <c r="BA53" s="29">
        <v>0</v>
      </c>
      <c r="BB53" s="29">
        <v>0</v>
      </c>
      <c r="BC53" s="13">
        <f t="shared" si="427"/>
        <v>0</v>
      </c>
      <c r="BD53" s="29">
        <v>0</v>
      </c>
      <c r="BE53" s="29">
        <v>0</v>
      </c>
      <c r="BF53" s="29">
        <v>0</v>
      </c>
      <c r="BG53" s="29">
        <v>0</v>
      </c>
      <c r="BH53" s="13">
        <f t="shared" si="428"/>
        <v>0</v>
      </c>
      <c r="BI53" s="29">
        <v>0</v>
      </c>
      <c r="BJ53" s="29">
        <v>0</v>
      </c>
      <c r="BK53" s="29">
        <v>0</v>
      </c>
      <c r="BL53" s="29">
        <v>0</v>
      </c>
      <c r="BN53" s="1" t="s">
        <v>199</v>
      </c>
      <c r="BQ53" s="1" t="s">
        <v>200</v>
      </c>
    </row>
    <row r="54" spans="1:69" ht="47.25" x14ac:dyDescent="0.25">
      <c r="A54" s="10" t="s">
        <v>186</v>
      </c>
      <c r="B54" s="42" t="s">
        <v>170</v>
      </c>
      <c r="C54" s="11" t="s">
        <v>24</v>
      </c>
      <c r="D54" s="11" t="s">
        <v>56</v>
      </c>
      <c r="E54" s="13">
        <f t="shared" si="429"/>
        <v>5622.1</v>
      </c>
      <c r="F54" s="13">
        <f t="shared" si="430"/>
        <v>0</v>
      </c>
      <c r="G54" s="13">
        <f t="shared" si="431"/>
        <v>0</v>
      </c>
      <c r="H54" s="13">
        <f t="shared" si="432"/>
        <v>5622.1</v>
      </c>
      <c r="I54" s="13">
        <f t="shared" si="366"/>
        <v>0</v>
      </c>
      <c r="J54" s="13">
        <f t="shared" si="433"/>
        <v>0</v>
      </c>
      <c r="K54" s="29">
        <v>0</v>
      </c>
      <c r="L54" s="29">
        <v>0</v>
      </c>
      <c r="M54" s="13">
        <v>0</v>
      </c>
      <c r="N54" s="29">
        <v>0</v>
      </c>
      <c r="O54" s="13">
        <f t="shared" si="434"/>
        <v>5622.1</v>
      </c>
      <c r="P54" s="29"/>
      <c r="Q54" s="29">
        <v>0</v>
      </c>
      <c r="R54" s="36">
        <f>9035-3412.9</f>
        <v>5622.1</v>
      </c>
      <c r="S54" s="29">
        <v>0</v>
      </c>
      <c r="T54" s="13">
        <f t="shared" si="398"/>
        <v>0</v>
      </c>
      <c r="U54" s="29">
        <v>0</v>
      </c>
      <c r="V54" s="29">
        <v>0</v>
      </c>
      <c r="W54" s="29">
        <v>0</v>
      </c>
      <c r="X54" s="29">
        <v>0</v>
      </c>
      <c r="Y54" s="13">
        <f t="shared" si="421"/>
        <v>0</v>
      </c>
      <c r="Z54" s="29">
        <v>0</v>
      </c>
      <c r="AA54" s="29">
        <v>0</v>
      </c>
      <c r="AB54" s="29">
        <v>0</v>
      </c>
      <c r="AC54" s="29">
        <v>0</v>
      </c>
      <c r="AD54" s="13">
        <f t="shared" si="422"/>
        <v>0</v>
      </c>
      <c r="AE54" s="29">
        <v>0</v>
      </c>
      <c r="AF54" s="29">
        <v>0</v>
      </c>
      <c r="AG54" s="29">
        <v>0</v>
      </c>
      <c r="AH54" s="29">
        <v>0</v>
      </c>
      <c r="AI54" s="13">
        <f t="shared" si="423"/>
        <v>0</v>
      </c>
      <c r="AJ54" s="29">
        <v>0</v>
      </c>
      <c r="AK54" s="29">
        <v>0</v>
      </c>
      <c r="AL54" s="29">
        <v>0</v>
      </c>
      <c r="AM54" s="29">
        <v>0</v>
      </c>
      <c r="AN54" s="13">
        <f t="shared" si="424"/>
        <v>0</v>
      </c>
      <c r="AO54" s="29">
        <v>0</v>
      </c>
      <c r="AP54" s="29">
        <v>0</v>
      </c>
      <c r="AQ54" s="29">
        <v>0</v>
      </c>
      <c r="AR54" s="29">
        <v>0</v>
      </c>
      <c r="AS54" s="13">
        <f t="shared" si="425"/>
        <v>0</v>
      </c>
      <c r="AT54" s="29">
        <v>0</v>
      </c>
      <c r="AU54" s="29">
        <v>0</v>
      </c>
      <c r="AV54" s="29">
        <v>0</v>
      </c>
      <c r="AW54" s="29">
        <v>0</v>
      </c>
      <c r="AX54" s="13">
        <f t="shared" si="426"/>
        <v>0</v>
      </c>
      <c r="AY54" s="29">
        <v>0</v>
      </c>
      <c r="AZ54" s="29">
        <v>0</v>
      </c>
      <c r="BA54" s="29">
        <v>0</v>
      </c>
      <c r="BB54" s="29">
        <v>0</v>
      </c>
      <c r="BC54" s="13">
        <f t="shared" si="427"/>
        <v>0</v>
      </c>
      <c r="BD54" s="29">
        <v>0</v>
      </c>
      <c r="BE54" s="29">
        <v>0</v>
      </c>
      <c r="BF54" s="29">
        <v>0</v>
      </c>
      <c r="BG54" s="29">
        <v>0</v>
      </c>
      <c r="BH54" s="13">
        <f t="shared" si="428"/>
        <v>0</v>
      </c>
      <c r="BI54" s="29">
        <v>0</v>
      </c>
      <c r="BJ54" s="29">
        <v>0</v>
      </c>
      <c r="BK54" s="29">
        <v>0</v>
      </c>
      <c r="BL54" s="29">
        <v>0</v>
      </c>
    </row>
    <row r="55" spans="1:69" ht="47.25" x14ac:dyDescent="0.25">
      <c r="A55" s="10" t="s">
        <v>187</v>
      </c>
      <c r="B55" s="42" t="s">
        <v>171</v>
      </c>
      <c r="C55" s="11" t="s">
        <v>24</v>
      </c>
      <c r="D55" s="11" t="s">
        <v>56</v>
      </c>
      <c r="E55" s="13">
        <f t="shared" si="429"/>
        <v>5857.3</v>
      </c>
      <c r="F55" s="13">
        <f t="shared" si="430"/>
        <v>0</v>
      </c>
      <c r="G55" s="13">
        <f t="shared" si="431"/>
        <v>0</v>
      </c>
      <c r="H55" s="13">
        <f t="shared" si="432"/>
        <v>5857.3</v>
      </c>
      <c r="I55" s="13">
        <f t="shared" si="366"/>
        <v>0</v>
      </c>
      <c r="J55" s="13">
        <f t="shared" si="433"/>
        <v>0</v>
      </c>
      <c r="K55" s="29">
        <v>0</v>
      </c>
      <c r="L55" s="29">
        <v>0</v>
      </c>
      <c r="M55" s="13">
        <v>0</v>
      </c>
      <c r="N55" s="29">
        <v>0</v>
      </c>
      <c r="O55" s="13">
        <f t="shared" si="434"/>
        <v>5857.3</v>
      </c>
      <c r="P55" s="29"/>
      <c r="Q55" s="29">
        <v>0</v>
      </c>
      <c r="R55" s="36">
        <f>4577+1280.3</f>
        <v>5857.3</v>
      </c>
      <c r="S55" s="29">
        <v>0</v>
      </c>
      <c r="T55" s="13">
        <f t="shared" si="398"/>
        <v>0</v>
      </c>
      <c r="U55" s="29">
        <v>0</v>
      </c>
      <c r="V55" s="29">
        <v>0</v>
      </c>
      <c r="W55" s="29">
        <v>0</v>
      </c>
      <c r="X55" s="29">
        <v>0</v>
      </c>
      <c r="Y55" s="13">
        <f t="shared" si="421"/>
        <v>0</v>
      </c>
      <c r="Z55" s="29">
        <v>0</v>
      </c>
      <c r="AA55" s="29">
        <v>0</v>
      </c>
      <c r="AB55" s="29">
        <v>0</v>
      </c>
      <c r="AC55" s="29">
        <v>0</v>
      </c>
      <c r="AD55" s="13">
        <f t="shared" si="422"/>
        <v>0</v>
      </c>
      <c r="AE55" s="29">
        <v>0</v>
      </c>
      <c r="AF55" s="29">
        <v>0</v>
      </c>
      <c r="AG55" s="29">
        <v>0</v>
      </c>
      <c r="AH55" s="29">
        <v>0</v>
      </c>
      <c r="AI55" s="13">
        <f t="shared" si="423"/>
        <v>0</v>
      </c>
      <c r="AJ55" s="29">
        <v>0</v>
      </c>
      <c r="AK55" s="29">
        <v>0</v>
      </c>
      <c r="AL55" s="29">
        <v>0</v>
      </c>
      <c r="AM55" s="29">
        <v>0</v>
      </c>
      <c r="AN55" s="13">
        <f t="shared" si="424"/>
        <v>0</v>
      </c>
      <c r="AO55" s="29">
        <v>0</v>
      </c>
      <c r="AP55" s="29">
        <v>0</v>
      </c>
      <c r="AQ55" s="29">
        <v>0</v>
      </c>
      <c r="AR55" s="29">
        <v>0</v>
      </c>
      <c r="AS55" s="13">
        <f t="shared" si="425"/>
        <v>0</v>
      </c>
      <c r="AT55" s="29">
        <v>0</v>
      </c>
      <c r="AU55" s="29">
        <v>0</v>
      </c>
      <c r="AV55" s="29">
        <v>0</v>
      </c>
      <c r="AW55" s="29">
        <v>0</v>
      </c>
      <c r="AX55" s="13">
        <f t="shared" si="426"/>
        <v>0</v>
      </c>
      <c r="AY55" s="29">
        <v>0</v>
      </c>
      <c r="AZ55" s="29">
        <v>0</v>
      </c>
      <c r="BA55" s="29">
        <v>0</v>
      </c>
      <c r="BB55" s="29">
        <v>0</v>
      </c>
      <c r="BC55" s="13">
        <f t="shared" si="427"/>
        <v>0</v>
      </c>
      <c r="BD55" s="29">
        <v>0</v>
      </c>
      <c r="BE55" s="29">
        <v>0</v>
      </c>
      <c r="BF55" s="29">
        <v>0</v>
      </c>
      <c r="BG55" s="29">
        <v>0</v>
      </c>
      <c r="BH55" s="13">
        <f t="shared" si="428"/>
        <v>0</v>
      </c>
      <c r="BI55" s="29">
        <v>0</v>
      </c>
      <c r="BJ55" s="29">
        <v>0</v>
      </c>
      <c r="BK55" s="29">
        <v>0</v>
      </c>
      <c r="BL55" s="29">
        <v>0</v>
      </c>
    </row>
    <row r="56" spans="1:69" ht="47.25" x14ac:dyDescent="0.25">
      <c r="A56" s="10" t="s">
        <v>188</v>
      </c>
      <c r="B56" s="42" t="s">
        <v>172</v>
      </c>
      <c r="C56" s="11" t="s">
        <v>24</v>
      </c>
      <c r="D56" s="11" t="s">
        <v>56</v>
      </c>
      <c r="E56" s="13">
        <f t="shared" si="429"/>
        <v>5666.3</v>
      </c>
      <c r="F56" s="13">
        <f t="shared" si="430"/>
        <v>0</v>
      </c>
      <c r="G56" s="13">
        <f t="shared" si="431"/>
        <v>0</v>
      </c>
      <c r="H56" s="13">
        <f t="shared" si="432"/>
        <v>5666.3</v>
      </c>
      <c r="I56" s="13">
        <f t="shared" si="366"/>
        <v>0</v>
      </c>
      <c r="J56" s="13">
        <f t="shared" si="433"/>
        <v>0</v>
      </c>
      <c r="K56" s="29">
        <v>0</v>
      </c>
      <c r="L56" s="29">
        <v>0</v>
      </c>
      <c r="M56" s="13">
        <v>0</v>
      </c>
      <c r="N56" s="29">
        <v>0</v>
      </c>
      <c r="O56" s="13">
        <f t="shared" si="434"/>
        <v>5666.3</v>
      </c>
      <c r="P56" s="29"/>
      <c r="Q56" s="29">
        <v>0</v>
      </c>
      <c r="R56" s="36">
        <f>6509.3-843</f>
        <v>5666.3</v>
      </c>
      <c r="S56" s="29">
        <v>0</v>
      </c>
      <c r="T56" s="13">
        <f t="shared" si="398"/>
        <v>0</v>
      </c>
      <c r="U56" s="29">
        <v>0</v>
      </c>
      <c r="V56" s="29">
        <v>0</v>
      </c>
      <c r="W56" s="29">
        <v>0</v>
      </c>
      <c r="X56" s="29">
        <v>0</v>
      </c>
      <c r="Y56" s="13">
        <f t="shared" si="421"/>
        <v>0</v>
      </c>
      <c r="Z56" s="29">
        <v>0</v>
      </c>
      <c r="AA56" s="29">
        <v>0</v>
      </c>
      <c r="AB56" s="29">
        <v>0</v>
      </c>
      <c r="AC56" s="29">
        <v>0</v>
      </c>
      <c r="AD56" s="13">
        <f t="shared" si="422"/>
        <v>0</v>
      </c>
      <c r="AE56" s="29">
        <v>0</v>
      </c>
      <c r="AF56" s="29">
        <v>0</v>
      </c>
      <c r="AG56" s="29">
        <v>0</v>
      </c>
      <c r="AH56" s="29">
        <v>0</v>
      </c>
      <c r="AI56" s="13">
        <f t="shared" si="423"/>
        <v>0</v>
      </c>
      <c r="AJ56" s="29">
        <v>0</v>
      </c>
      <c r="AK56" s="29">
        <v>0</v>
      </c>
      <c r="AL56" s="29">
        <v>0</v>
      </c>
      <c r="AM56" s="29">
        <v>0</v>
      </c>
      <c r="AN56" s="13">
        <f t="shared" si="424"/>
        <v>0</v>
      </c>
      <c r="AO56" s="29">
        <v>0</v>
      </c>
      <c r="AP56" s="29">
        <v>0</v>
      </c>
      <c r="AQ56" s="29">
        <v>0</v>
      </c>
      <c r="AR56" s="29">
        <v>0</v>
      </c>
      <c r="AS56" s="13">
        <f t="shared" si="425"/>
        <v>0</v>
      </c>
      <c r="AT56" s="29">
        <v>0</v>
      </c>
      <c r="AU56" s="29">
        <v>0</v>
      </c>
      <c r="AV56" s="29">
        <v>0</v>
      </c>
      <c r="AW56" s="29">
        <v>0</v>
      </c>
      <c r="AX56" s="13">
        <f t="shared" si="426"/>
        <v>0</v>
      </c>
      <c r="AY56" s="29">
        <v>0</v>
      </c>
      <c r="AZ56" s="29">
        <v>0</v>
      </c>
      <c r="BA56" s="29">
        <v>0</v>
      </c>
      <c r="BB56" s="29">
        <v>0</v>
      </c>
      <c r="BC56" s="13">
        <f t="shared" si="427"/>
        <v>0</v>
      </c>
      <c r="BD56" s="29">
        <v>0</v>
      </c>
      <c r="BE56" s="29">
        <v>0</v>
      </c>
      <c r="BF56" s="29">
        <v>0</v>
      </c>
      <c r="BG56" s="29">
        <v>0</v>
      </c>
      <c r="BH56" s="13">
        <f t="shared" si="428"/>
        <v>0</v>
      </c>
      <c r="BI56" s="29">
        <v>0</v>
      </c>
      <c r="BJ56" s="29">
        <v>0</v>
      </c>
      <c r="BK56" s="29">
        <v>0</v>
      </c>
      <c r="BL56" s="29">
        <v>0</v>
      </c>
    </row>
    <row r="57" spans="1:69" ht="75" x14ac:dyDescent="0.25">
      <c r="A57" s="10" t="s">
        <v>189</v>
      </c>
      <c r="B57" s="43" t="s">
        <v>173</v>
      </c>
      <c r="C57" s="11" t="s">
        <v>24</v>
      </c>
      <c r="D57" s="11" t="s">
        <v>56</v>
      </c>
      <c r="E57" s="13">
        <f t="shared" si="429"/>
        <v>435.9</v>
      </c>
      <c r="F57" s="13">
        <f t="shared" si="430"/>
        <v>0</v>
      </c>
      <c r="G57" s="13">
        <f t="shared" si="431"/>
        <v>0</v>
      </c>
      <c r="H57" s="13">
        <f t="shared" si="432"/>
        <v>435.9</v>
      </c>
      <c r="I57" s="13">
        <f t="shared" si="366"/>
        <v>0</v>
      </c>
      <c r="J57" s="13">
        <f t="shared" si="433"/>
        <v>0</v>
      </c>
      <c r="K57" s="29">
        <v>0</v>
      </c>
      <c r="L57" s="29">
        <v>0</v>
      </c>
      <c r="M57" s="13">
        <v>0</v>
      </c>
      <c r="N57" s="29">
        <v>0</v>
      </c>
      <c r="O57" s="13">
        <f t="shared" si="434"/>
        <v>435.9</v>
      </c>
      <c r="P57" s="29">
        <v>0</v>
      </c>
      <c r="Q57" s="29">
        <v>0</v>
      </c>
      <c r="R57" s="36">
        <v>435.9</v>
      </c>
      <c r="S57" s="29">
        <v>0</v>
      </c>
      <c r="T57" s="13">
        <f t="shared" si="398"/>
        <v>0</v>
      </c>
      <c r="U57" s="29">
        <v>0</v>
      </c>
      <c r="V57" s="29">
        <v>0</v>
      </c>
      <c r="W57" s="29">
        <v>0</v>
      </c>
      <c r="X57" s="29">
        <v>0</v>
      </c>
      <c r="Y57" s="13">
        <f t="shared" si="421"/>
        <v>0</v>
      </c>
      <c r="Z57" s="29">
        <v>0</v>
      </c>
      <c r="AA57" s="29">
        <v>0</v>
      </c>
      <c r="AB57" s="29">
        <v>0</v>
      </c>
      <c r="AC57" s="29">
        <v>0</v>
      </c>
      <c r="AD57" s="13">
        <f t="shared" si="422"/>
        <v>0</v>
      </c>
      <c r="AE57" s="29">
        <v>0</v>
      </c>
      <c r="AF57" s="29">
        <v>0</v>
      </c>
      <c r="AG57" s="29">
        <v>0</v>
      </c>
      <c r="AH57" s="29">
        <v>0</v>
      </c>
      <c r="AI57" s="13">
        <f t="shared" si="423"/>
        <v>0</v>
      </c>
      <c r="AJ57" s="29">
        <v>0</v>
      </c>
      <c r="AK57" s="29">
        <v>0</v>
      </c>
      <c r="AL57" s="29">
        <v>0</v>
      </c>
      <c r="AM57" s="29">
        <v>0</v>
      </c>
      <c r="AN57" s="13">
        <f t="shared" si="424"/>
        <v>0</v>
      </c>
      <c r="AO57" s="29">
        <v>0</v>
      </c>
      <c r="AP57" s="29">
        <v>0</v>
      </c>
      <c r="AQ57" s="29">
        <v>0</v>
      </c>
      <c r="AR57" s="29">
        <v>0</v>
      </c>
      <c r="AS57" s="13">
        <f t="shared" si="425"/>
        <v>0</v>
      </c>
      <c r="AT57" s="29">
        <v>0</v>
      </c>
      <c r="AU57" s="29">
        <v>0</v>
      </c>
      <c r="AV57" s="29">
        <v>0</v>
      </c>
      <c r="AW57" s="29">
        <v>0</v>
      </c>
      <c r="AX57" s="13">
        <f t="shared" si="426"/>
        <v>0</v>
      </c>
      <c r="AY57" s="29">
        <v>0</v>
      </c>
      <c r="AZ57" s="29">
        <v>0</v>
      </c>
      <c r="BA57" s="29">
        <v>0</v>
      </c>
      <c r="BB57" s="29">
        <v>0</v>
      </c>
      <c r="BC57" s="13">
        <f t="shared" si="427"/>
        <v>0</v>
      </c>
      <c r="BD57" s="29">
        <v>0</v>
      </c>
      <c r="BE57" s="29">
        <v>0</v>
      </c>
      <c r="BF57" s="29">
        <v>0</v>
      </c>
      <c r="BG57" s="29">
        <v>0</v>
      </c>
      <c r="BH57" s="13">
        <f t="shared" si="428"/>
        <v>0</v>
      </c>
      <c r="BI57" s="29">
        <v>0</v>
      </c>
      <c r="BJ57" s="29">
        <v>0</v>
      </c>
      <c r="BK57" s="29">
        <v>0</v>
      </c>
      <c r="BL57" s="29">
        <v>0</v>
      </c>
    </row>
    <row r="58" spans="1:69" ht="60" x14ac:dyDescent="0.25">
      <c r="A58" s="10" t="s">
        <v>190</v>
      </c>
      <c r="B58" s="42" t="s">
        <v>174</v>
      </c>
      <c r="C58" s="11" t="s">
        <v>24</v>
      </c>
      <c r="D58" s="11" t="s">
        <v>56</v>
      </c>
      <c r="E58" s="13">
        <f t="shared" si="429"/>
        <v>243.3</v>
      </c>
      <c r="F58" s="13">
        <f t="shared" si="430"/>
        <v>0</v>
      </c>
      <c r="G58" s="13">
        <f t="shared" si="431"/>
        <v>0</v>
      </c>
      <c r="H58" s="13">
        <f t="shared" si="432"/>
        <v>243.3</v>
      </c>
      <c r="I58" s="13">
        <f t="shared" si="366"/>
        <v>0</v>
      </c>
      <c r="J58" s="13">
        <f t="shared" si="433"/>
        <v>0</v>
      </c>
      <c r="K58" s="29">
        <v>0</v>
      </c>
      <c r="L58" s="29">
        <v>0</v>
      </c>
      <c r="M58" s="13">
        <v>0</v>
      </c>
      <c r="N58" s="29">
        <v>0</v>
      </c>
      <c r="O58" s="13">
        <f t="shared" si="434"/>
        <v>243.3</v>
      </c>
      <c r="P58" s="29">
        <v>0</v>
      </c>
      <c r="Q58" s="29">
        <v>0</v>
      </c>
      <c r="R58" s="36">
        <v>243.3</v>
      </c>
      <c r="S58" s="29">
        <v>0</v>
      </c>
      <c r="T58" s="13">
        <f t="shared" si="398"/>
        <v>0</v>
      </c>
      <c r="U58" s="29">
        <v>0</v>
      </c>
      <c r="V58" s="29">
        <v>0</v>
      </c>
      <c r="W58" s="29">
        <v>0</v>
      </c>
      <c r="X58" s="29">
        <v>0</v>
      </c>
      <c r="Y58" s="13">
        <f t="shared" si="421"/>
        <v>0</v>
      </c>
      <c r="Z58" s="29">
        <v>0</v>
      </c>
      <c r="AA58" s="29">
        <v>0</v>
      </c>
      <c r="AB58" s="29">
        <v>0</v>
      </c>
      <c r="AC58" s="29">
        <v>0</v>
      </c>
      <c r="AD58" s="13">
        <f t="shared" si="422"/>
        <v>0</v>
      </c>
      <c r="AE58" s="29">
        <v>0</v>
      </c>
      <c r="AF58" s="29">
        <v>0</v>
      </c>
      <c r="AG58" s="29">
        <v>0</v>
      </c>
      <c r="AH58" s="29">
        <v>0</v>
      </c>
      <c r="AI58" s="13">
        <f t="shared" si="423"/>
        <v>0</v>
      </c>
      <c r="AJ58" s="29">
        <v>0</v>
      </c>
      <c r="AK58" s="29">
        <v>0</v>
      </c>
      <c r="AL58" s="29">
        <v>0</v>
      </c>
      <c r="AM58" s="29">
        <v>0</v>
      </c>
      <c r="AN58" s="13">
        <f t="shared" si="424"/>
        <v>0</v>
      </c>
      <c r="AO58" s="29">
        <v>0</v>
      </c>
      <c r="AP58" s="29">
        <v>0</v>
      </c>
      <c r="AQ58" s="29">
        <v>0</v>
      </c>
      <c r="AR58" s="29">
        <v>0</v>
      </c>
      <c r="AS58" s="13">
        <f t="shared" si="425"/>
        <v>0</v>
      </c>
      <c r="AT58" s="29">
        <v>0</v>
      </c>
      <c r="AU58" s="29">
        <v>0</v>
      </c>
      <c r="AV58" s="29">
        <v>0</v>
      </c>
      <c r="AW58" s="29">
        <v>0</v>
      </c>
      <c r="AX58" s="13">
        <f t="shared" si="426"/>
        <v>0</v>
      </c>
      <c r="AY58" s="29">
        <v>0</v>
      </c>
      <c r="AZ58" s="29">
        <v>0</v>
      </c>
      <c r="BA58" s="29">
        <v>0</v>
      </c>
      <c r="BB58" s="29">
        <v>0</v>
      </c>
      <c r="BC58" s="13">
        <f t="shared" si="427"/>
        <v>0</v>
      </c>
      <c r="BD58" s="29">
        <v>0</v>
      </c>
      <c r="BE58" s="29">
        <v>0</v>
      </c>
      <c r="BF58" s="29">
        <v>0</v>
      </c>
      <c r="BG58" s="29">
        <v>0</v>
      </c>
      <c r="BH58" s="13">
        <f t="shared" si="428"/>
        <v>0</v>
      </c>
      <c r="BI58" s="29">
        <v>0</v>
      </c>
      <c r="BJ58" s="29">
        <v>0</v>
      </c>
      <c r="BK58" s="29">
        <v>0</v>
      </c>
      <c r="BL58" s="29">
        <v>0</v>
      </c>
    </row>
    <row r="59" spans="1:69" ht="60" x14ac:dyDescent="0.25">
      <c r="A59" s="10" t="s">
        <v>191</v>
      </c>
      <c r="B59" s="42" t="s">
        <v>175</v>
      </c>
      <c r="C59" s="11" t="s">
        <v>24</v>
      </c>
      <c r="D59" s="11" t="s">
        <v>56</v>
      </c>
      <c r="E59" s="13">
        <f t="shared" si="429"/>
        <v>238.7</v>
      </c>
      <c r="F59" s="13">
        <f t="shared" si="430"/>
        <v>0</v>
      </c>
      <c r="G59" s="13">
        <f t="shared" si="431"/>
        <v>0</v>
      </c>
      <c r="H59" s="13">
        <f t="shared" si="432"/>
        <v>238.7</v>
      </c>
      <c r="I59" s="13">
        <f t="shared" si="366"/>
        <v>0</v>
      </c>
      <c r="J59" s="13">
        <f t="shared" si="433"/>
        <v>0</v>
      </c>
      <c r="K59" s="29">
        <v>0</v>
      </c>
      <c r="L59" s="29">
        <v>0</v>
      </c>
      <c r="M59" s="13">
        <v>0</v>
      </c>
      <c r="N59" s="29">
        <v>0</v>
      </c>
      <c r="O59" s="13">
        <f t="shared" si="434"/>
        <v>238.7</v>
      </c>
      <c r="P59" s="29">
        <v>0</v>
      </c>
      <c r="Q59" s="29">
        <v>0</v>
      </c>
      <c r="R59" s="36">
        <v>238.7</v>
      </c>
      <c r="S59" s="29">
        <v>0</v>
      </c>
      <c r="T59" s="13">
        <f t="shared" si="398"/>
        <v>0</v>
      </c>
      <c r="U59" s="29">
        <v>0</v>
      </c>
      <c r="V59" s="29">
        <v>0</v>
      </c>
      <c r="W59" s="29">
        <v>0</v>
      </c>
      <c r="X59" s="29">
        <v>0</v>
      </c>
      <c r="Y59" s="13">
        <f t="shared" si="421"/>
        <v>0</v>
      </c>
      <c r="Z59" s="29">
        <v>0</v>
      </c>
      <c r="AA59" s="29">
        <v>0</v>
      </c>
      <c r="AB59" s="29">
        <v>0</v>
      </c>
      <c r="AC59" s="29">
        <v>0</v>
      </c>
      <c r="AD59" s="13">
        <f t="shared" si="422"/>
        <v>0</v>
      </c>
      <c r="AE59" s="29">
        <v>0</v>
      </c>
      <c r="AF59" s="29">
        <v>0</v>
      </c>
      <c r="AG59" s="29">
        <v>0</v>
      </c>
      <c r="AH59" s="29">
        <v>0</v>
      </c>
      <c r="AI59" s="13">
        <f t="shared" si="423"/>
        <v>0</v>
      </c>
      <c r="AJ59" s="29">
        <v>0</v>
      </c>
      <c r="AK59" s="29">
        <v>0</v>
      </c>
      <c r="AL59" s="29">
        <v>0</v>
      </c>
      <c r="AM59" s="29">
        <v>0</v>
      </c>
      <c r="AN59" s="13">
        <f t="shared" si="424"/>
        <v>0</v>
      </c>
      <c r="AO59" s="29">
        <v>0</v>
      </c>
      <c r="AP59" s="29">
        <v>0</v>
      </c>
      <c r="AQ59" s="29">
        <v>0</v>
      </c>
      <c r="AR59" s="29">
        <v>0</v>
      </c>
      <c r="AS59" s="13">
        <f t="shared" si="425"/>
        <v>0</v>
      </c>
      <c r="AT59" s="29">
        <v>0</v>
      </c>
      <c r="AU59" s="29">
        <v>0</v>
      </c>
      <c r="AV59" s="29">
        <v>0</v>
      </c>
      <c r="AW59" s="29">
        <v>0</v>
      </c>
      <c r="AX59" s="13">
        <f t="shared" si="426"/>
        <v>0</v>
      </c>
      <c r="AY59" s="29">
        <v>0</v>
      </c>
      <c r="AZ59" s="29">
        <v>0</v>
      </c>
      <c r="BA59" s="29">
        <v>0</v>
      </c>
      <c r="BB59" s="29">
        <v>0</v>
      </c>
      <c r="BC59" s="13">
        <f t="shared" si="427"/>
        <v>0</v>
      </c>
      <c r="BD59" s="29">
        <v>0</v>
      </c>
      <c r="BE59" s="29">
        <v>0</v>
      </c>
      <c r="BF59" s="29">
        <v>0</v>
      </c>
      <c r="BG59" s="29">
        <v>0</v>
      </c>
      <c r="BH59" s="13">
        <f t="shared" si="428"/>
        <v>0</v>
      </c>
      <c r="BI59" s="29">
        <v>0</v>
      </c>
      <c r="BJ59" s="29">
        <v>0</v>
      </c>
      <c r="BK59" s="29">
        <v>0</v>
      </c>
      <c r="BL59" s="29">
        <v>0</v>
      </c>
    </row>
    <row r="60" spans="1:69" ht="60" x14ac:dyDescent="0.25">
      <c r="A60" s="10" t="s">
        <v>192</v>
      </c>
      <c r="B60" s="42" t="s">
        <v>176</v>
      </c>
      <c r="C60" s="11" t="s">
        <v>24</v>
      </c>
      <c r="D60" s="11" t="s">
        <v>56</v>
      </c>
      <c r="E60" s="13">
        <f t="shared" si="429"/>
        <v>185.3</v>
      </c>
      <c r="F60" s="13">
        <f t="shared" si="430"/>
        <v>0</v>
      </c>
      <c r="G60" s="13">
        <f t="shared" si="431"/>
        <v>0</v>
      </c>
      <c r="H60" s="13">
        <f t="shared" si="432"/>
        <v>185.3</v>
      </c>
      <c r="I60" s="13">
        <f t="shared" si="366"/>
        <v>0</v>
      </c>
      <c r="J60" s="13">
        <f t="shared" si="433"/>
        <v>0</v>
      </c>
      <c r="K60" s="29">
        <v>0</v>
      </c>
      <c r="L60" s="29">
        <v>0</v>
      </c>
      <c r="M60" s="13">
        <v>0</v>
      </c>
      <c r="N60" s="29">
        <v>0</v>
      </c>
      <c r="O60" s="13">
        <f t="shared" si="434"/>
        <v>185.3</v>
      </c>
      <c r="P60" s="29">
        <v>0</v>
      </c>
      <c r="Q60" s="29">
        <v>0</v>
      </c>
      <c r="R60" s="36">
        <v>185.3</v>
      </c>
      <c r="S60" s="29">
        <v>0</v>
      </c>
      <c r="T60" s="13">
        <f t="shared" si="398"/>
        <v>0</v>
      </c>
      <c r="U60" s="29">
        <v>0</v>
      </c>
      <c r="V60" s="29">
        <v>0</v>
      </c>
      <c r="W60" s="29">
        <v>0</v>
      </c>
      <c r="X60" s="29">
        <v>0</v>
      </c>
      <c r="Y60" s="13">
        <f t="shared" si="421"/>
        <v>0</v>
      </c>
      <c r="Z60" s="29">
        <v>0</v>
      </c>
      <c r="AA60" s="29">
        <v>0</v>
      </c>
      <c r="AB60" s="29">
        <v>0</v>
      </c>
      <c r="AC60" s="29">
        <v>0</v>
      </c>
      <c r="AD60" s="13">
        <f t="shared" si="422"/>
        <v>0</v>
      </c>
      <c r="AE60" s="29">
        <v>0</v>
      </c>
      <c r="AF60" s="29">
        <v>0</v>
      </c>
      <c r="AG60" s="29">
        <v>0</v>
      </c>
      <c r="AH60" s="29">
        <v>0</v>
      </c>
      <c r="AI60" s="13">
        <f t="shared" si="423"/>
        <v>0</v>
      </c>
      <c r="AJ60" s="29">
        <v>0</v>
      </c>
      <c r="AK60" s="29">
        <v>0</v>
      </c>
      <c r="AL60" s="29">
        <v>0</v>
      </c>
      <c r="AM60" s="29">
        <v>0</v>
      </c>
      <c r="AN60" s="13">
        <f t="shared" si="424"/>
        <v>0</v>
      </c>
      <c r="AO60" s="29">
        <v>0</v>
      </c>
      <c r="AP60" s="29">
        <v>0</v>
      </c>
      <c r="AQ60" s="29">
        <v>0</v>
      </c>
      <c r="AR60" s="29">
        <v>0</v>
      </c>
      <c r="AS60" s="13">
        <f t="shared" si="425"/>
        <v>0</v>
      </c>
      <c r="AT60" s="29">
        <v>0</v>
      </c>
      <c r="AU60" s="29">
        <v>0</v>
      </c>
      <c r="AV60" s="29">
        <v>0</v>
      </c>
      <c r="AW60" s="29">
        <v>0</v>
      </c>
      <c r="AX60" s="13">
        <f t="shared" si="426"/>
        <v>0</v>
      </c>
      <c r="AY60" s="29">
        <v>0</v>
      </c>
      <c r="AZ60" s="29">
        <v>0</v>
      </c>
      <c r="BA60" s="29">
        <v>0</v>
      </c>
      <c r="BB60" s="29">
        <v>0</v>
      </c>
      <c r="BC60" s="13">
        <f t="shared" si="427"/>
        <v>0</v>
      </c>
      <c r="BD60" s="29">
        <v>0</v>
      </c>
      <c r="BE60" s="29">
        <v>0</v>
      </c>
      <c r="BF60" s="29">
        <v>0</v>
      </c>
      <c r="BG60" s="29">
        <v>0</v>
      </c>
      <c r="BH60" s="13">
        <f t="shared" si="428"/>
        <v>0</v>
      </c>
      <c r="BI60" s="29">
        <v>0</v>
      </c>
      <c r="BJ60" s="29">
        <v>0</v>
      </c>
      <c r="BK60" s="29">
        <v>0</v>
      </c>
      <c r="BL60" s="29">
        <v>0</v>
      </c>
    </row>
    <row r="61" spans="1:69" ht="60" x14ac:dyDescent="0.25">
      <c r="A61" s="10" t="s">
        <v>193</v>
      </c>
      <c r="B61" s="42" t="s">
        <v>177</v>
      </c>
      <c r="C61" s="11" t="s">
        <v>24</v>
      </c>
      <c r="D61" s="11" t="s">
        <v>56</v>
      </c>
      <c r="E61" s="13">
        <f t="shared" si="429"/>
        <v>104.5</v>
      </c>
      <c r="F61" s="13">
        <f t="shared" si="430"/>
        <v>0</v>
      </c>
      <c r="G61" s="13">
        <f t="shared" si="431"/>
        <v>0</v>
      </c>
      <c r="H61" s="13">
        <f>M61+R61+W61+AB61+AG61+AL61+AQ61+AV61+BA61</f>
        <v>104.5</v>
      </c>
      <c r="I61" s="13">
        <f t="shared" si="366"/>
        <v>0</v>
      </c>
      <c r="J61" s="13">
        <f t="shared" si="433"/>
        <v>0</v>
      </c>
      <c r="K61" s="29">
        <v>0</v>
      </c>
      <c r="L61" s="29">
        <v>0</v>
      </c>
      <c r="M61" s="13">
        <v>0</v>
      </c>
      <c r="N61" s="29">
        <v>0</v>
      </c>
      <c r="O61" s="13">
        <f t="shared" si="434"/>
        <v>104.5</v>
      </c>
      <c r="P61" s="29">
        <v>0</v>
      </c>
      <c r="Q61" s="29">
        <v>0</v>
      </c>
      <c r="R61" s="36">
        <v>104.5</v>
      </c>
      <c r="S61" s="29">
        <v>0</v>
      </c>
      <c r="T61" s="13">
        <f t="shared" si="398"/>
        <v>0</v>
      </c>
      <c r="U61" s="29">
        <v>0</v>
      </c>
      <c r="V61" s="29">
        <v>0</v>
      </c>
      <c r="W61" s="29">
        <v>0</v>
      </c>
      <c r="X61" s="29">
        <v>0</v>
      </c>
      <c r="Y61" s="13">
        <f t="shared" si="421"/>
        <v>0</v>
      </c>
      <c r="Z61" s="29">
        <v>0</v>
      </c>
      <c r="AA61" s="29">
        <v>0</v>
      </c>
      <c r="AB61" s="29">
        <v>0</v>
      </c>
      <c r="AC61" s="29">
        <v>0</v>
      </c>
      <c r="AD61" s="13">
        <f t="shared" si="422"/>
        <v>0</v>
      </c>
      <c r="AE61" s="29">
        <v>0</v>
      </c>
      <c r="AF61" s="29">
        <v>0</v>
      </c>
      <c r="AG61" s="29">
        <v>0</v>
      </c>
      <c r="AH61" s="29">
        <v>0</v>
      </c>
      <c r="AI61" s="13">
        <f t="shared" si="423"/>
        <v>0</v>
      </c>
      <c r="AJ61" s="29">
        <v>0</v>
      </c>
      <c r="AK61" s="29">
        <v>0</v>
      </c>
      <c r="AL61" s="29">
        <v>0</v>
      </c>
      <c r="AM61" s="29">
        <v>0</v>
      </c>
      <c r="AN61" s="13">
        <f t="shared" si="424"/>
        <v>0</v>
      </c>
      <c r="AO61" s="29">
        <v>0</v>
      </c>
      <c r="AP61" s="29">
        <v>0</v>
      </c>
      <c r="AQ61" s="29">
        <v>0</v>
      </c>
      <c r="AR61" s="29">
        <v>0</v>
      </c>
      <c r="AS61" s="13">
        <f t="shared" si="425"/>
        <v>0</v>
      </c>
      <c r="AT61" s="29">
        <v>0</v>
      </c>
      <c r="AU61" s="29">
        <v>0</v>
      </c>
      <c r="AV61" s="29">
        <v>0</v>
      </c>
      <c r="AW61" s="29">
        <v>0</v>
      </c>
      <c r="AX61" s="13">
        <f t="shared" si="426"/>
        <v>0</v>
      </c>
      <c r="AY61" s="29">
        <v>0</v>
      </c>
      <c r="AZ61" s="29">
        <v>0</v>
      </c>
      <c r="BA61" s="29">
        <v>0</v>
      </c>
      <c r="BB61" s="29">
        <v>0</v>
      </c>
      <c r="BC61" s="13">
        <f t="shared" si="427"/>
        <v>0</v>
      </c>
      <c r="BD61" s="29">
        <v>0</v>
      </c>
      <c r="BE61" s="29">
        <v>0</v>
      </c>
      <c r="BF61" s="29">
        <v>0</v>
      </c>
      <c r="BG61" s="29">
        <v>0</v>
      </c>
      <c r="BH61" s="13">
        <f t="shared" si="428"/>
        <v>0</v>
      </c>
      <c r="BI61" s="29">
        <v>0</v>
      </c>
      <c r="BJ61" s="29">
        <v>0</v>
      </c>
      <c r="BK61" s="29">
        <v>0</v>
      </c>
      <c r="BL61" s="29">
        <v>0</v>
      </c>
    </row>
    <row r="62" spans="1:69" ht="75" x14ac:dyDescent="0.25">
      <c r="A62" s="10" t="s">
        <v>194</v>
      </c>
      <c r="B62" s="42" t="s">
        <v>196</v>
      </c>
      <c r="C62" s="11" t="s">
        <v>24</v>
      </c>
      <c r="D62" s="11" t="s">
        <v>56</v>
      </c>
      <c r="E62" s="13">
        <f t="shared" si="429"/>
        <v>118.3</v>
      </c>
      <c r="F62" s="13">
        <f t="shared" si="430"/>
        <v>0</v>
      </c>
      <c r="G62" s="13">
        <f t="shared" si="431"/>
        <v>0</v>
      </c>
      <c r="H62" s="13">
        <f t="shared" ref="H62" si="435">M62+R62+W62+AB62+AG62+AL62+AQ62+AV62+BA62</f>
        <v>118.3</v>
      </c>
      <c r="I62" s="13">
        <f t="shared" si="366"/>
        <v>0</v>
      </c>
      <c r="J62" s="13">
        <f t="shared" ref="J62" si="436">M62</f>
        <v>0</v>
      </c>
      <c r="K62" s="29">
        <v>0</v>
      </c>
      <c r="L62" s="29">
        <v>0</v>
      </c>
      <c r="M62" s="13">
        <v>0</v>
      </c>
      <c r="N62" s="29">
        <v>0</v>
      </c>
      <c r="O62" s="13">
        <f t="shared" si="434"/>
        <v>118.3</v>
      </c>
      <c r="P62" s="29">
        <v>0</v>
      </c>
      <c r="Q62" s="29">
        <v>0</v>
      </c>
      <c r="R62" s="36">
        <v>118.3</v>
      </c>
      <c r="S62" s="29">
        <v>0</v>
      </c>
      <c r="T62" s="13">
        <f t="shared" si="398"/>
        <v>0</v>
      </c>
      <c r="U62" s="29">
        <v>0</v>
      </c>
      <c r="V62" s="29">
        <v>0</v>
      </c>
      <c r="W62" s="29">
        <v>0</v>
      </c>
      <c r="X62" s="29">
        <v>0</v>
      </c>
      <c r="Y62" s="13">
        <f t="shared" si="421"/>
        <v>0</v>
      </c>
      <c r="Z62" s="29">
        <v>0</v>
      </c>
      <c r="AA62" s="29">
        <v>0</v>
      </c>
      <c r="AB62" s="29">
        <v>0</v>
      </c>
      <c r="AC62" s="29">
        <v>0</v>
      </c>
      <c r="AD62" s="13">
        <f t="shared" si="422"/>
        <v>0</v>
      </c>
      <c r="AE62" s="29">
        <v>0</v>
      </c>
      <c r="AF62" s="29">
        <v>0</v>
      </c>
      <c r="AG62" s="29">
        <v>0</v>
      </c>
      <c r="AH62" s="29">
        <v>0</v>
      </c>
      <c r="AI62" s="13">
        <f t="shared" si="423"/>
        <v>0</v>
      </c>
      <c r="AJ62" s="29">
        <v>0</v>
      </c>
      <c r="AK62" s="29">
        <v>0</v>
      </c>
      <c r="AL62" s="29">
        <v>0</v>
      </c>
      <c r="AM62" s="29">
        <v>0</v>
      </c>
      <c r="AN62" s="13">
        <f t="shared" si="424"/>
        <v>0</v>
      </c>
      <c r="AO62" s="29">
        <v>0</v>
      </c>
      <c r="AP62" s="29">
        <v>0</v>
      </c>
      <c r="AQ62" s="29">
        <v>0</v>
      </c>
      <c r="AR62" s="29">
        <v>0</v>
      </c>
      <c r="AS62" s="13">
        <f t="shared" si="425"/>
        <v>0</v>
      </c>
      <c r="AT62" s="29">
        <v>0</v>
      </c>
      <c r="AU62" s="29">
        <v>0</v>
      </c>
      <c r="AV62" s="29">
        <v>0</v>
      </c>
      <c r="AW62" s="29">
        <v>0</v>
      </c>
      <c r="AX62" s="13">
        <f t="shared" si="426"/>
        <v>0</v>
      </c>
      <c r="AY62" s="29">
        <v>0</v>
      </c>
      <c r="AZ62" s="29">
        <v>0</v>
      </c>
      <c r="BA62" s="29">
        <v>0</v>
      </c>
      <c r="BB62" s="29">
        <v>0</v>
      </c>
      <c r="BC62" s="13">
        <f t="shared" si="427"/>
        <v>0</v>
      </c>
      <c r="BD62" s="29">
        <v>0</v>
      </c>
      <c r="BE62" s="29">
        <v>0</v>
      </c>
      <c r="BF62" s="29">
        <v>0</v>
      </c>
      <c r="BG62" s="29">
        <v>0</v>
      </c>
      <c r="BH62" s="13">
        <f t="shared" si="428"/>
        <v>0</v>
      </c>
      <c r="BI62" s="29">
        <v>0</v>
      </c>
      <c r="BJ62" s="29">
        <v>0</v>
      </c>
      <c r="BK62" s="29">
        <v>0</v>
      </c>
      <c r="BL62" s="29">
        <v>0</v>
      </c>
    </row>
    <row r="63" spans="1:69" ht="75" x14ac:dyDescent="0.25">
      <c r="A63" s="10" t="s">
        <v>195</v>
      </c>
      <c r="B63" s="42" t="s">
        <v>202</v>
      </c>
      <c r="C63" s="11" t="s">
        <v>24</v>
      </c>
      <c r="D63" s="11" t="s">
        <v>56</v>
      </c>
      <c r="E63" s="13">
        <f t="shared" ref="E63" si="437">J63+O63+T63+Y63+AD63+AI63+AN63+AS63+AX63</f>
        <v>858.8</v>
      </c>
      <c r="F63" s="13">
        <f t="shared" ref="F63" si="438">K63+P63+U63+Z63+AE63+AJ63+AO63+AT63+AY63</f>
        <v>0</v>
      </c>
      <c r="G63" s="13">
        <f t="shared" ref="G63" si="439">L63+Q63+V63+AA63+AF63+AK63+AP63+AU63+AZ63</f>
        <v>0</v>
      </c>
      <c r="H63" s="13">
        <f t="shared" ref="H63" si="440">M63+R63+W63+AB63+AG63+AL63+AQ63+AV63+BA63</f>
        <v>858.8</v>
      </c>
      <c r="I63" s="13">
        <f t="shared" ref="I63" si="441">N63+S63+X63+AC63+AH63+AM63+AR63+AW63+BB63</f>
        <v>0</v>
      </c>
      <c r="J63" s="13">
        <f t="shared" ref="J63" si="442">M63</f>
        <v>0</v>
      </c>
      <c r="K63" s="29">
        <v>0</v>
      </c>
      <c r="L63" s="29">
        <v>0</v>
      </c>
      <c r="M63" s="13">
        <v>0</v>
      </c>
      <c r="N63" s="29">
        <v>0</v>
      </c>
      <c r="O63" s="13">
        <f t="shared" ref="O63" si="443">R63</f>
        <v>858.8</v>
      </c>
      <c r="P63" s="29">
        <v>0</v>
      </c>
      <c r="Q63" s="29">
        <v>0</v>
      </c>
      <c r="R63" s="36">
        <v>858.8</v>
      </c>
      <c r="S63" s="29">
        <v>0</v>
      </c>
      <c r="T63" s="13">
        <f t="shared" si="398"/>
        <v>0</v>
      </c>
      <c r="U63" s="29">
        <v>0</v>
      </c>
      <c r="V63" s="29">
        <v>0</v>
      </c>
      <c r="W63" s="29">
        <v>0</v>
      </c>
      <c r="X63" s="29">
        <v>0</v>
      </c>
      <c r="Y63" s="13">
        <f t="shared" si="421"/>
        <v>0</v>
      </c>
      <c r="Z63" s="29">
        <v>0</v>
      </c>
      <c r="AA63" s="29">
        <v>0</v>
      </c>
      <c r="AB63" s="29">
        <v>0</v>
      </c>
      <c r="AC63" s="29">
        <v>0</v>
      </c>
      <c r="AD63" s="13">
        <f t="shared" si="422"/>
        <v>0</v>
      </c>
      <c r="AE63" s="29">
        <v>0</v>
      </c>
      <c r="AF63" s="29">
        <v>0</v>
      </c>
      <c r="AG63" s="29">
        <v>0</v>
      </c>
      <c r="AH63" s="29">
        <v>0</v>
      </c>
      <c r="AI63" s="13">
        <f t="shared" si="423"/>
        <v>0</v>
      </c>
      <c r="AJ63" s="29">
        <v>0</v>
      </c>
      <c r="AK63" s="29">
        <v>0</v>
      </c>
      <c r="AL63" s="29">
        <v>0</v>
      </c>
      <c r="AM63" s="29">
        <v>0</v>
      </c>
      <c r="AN63" s="13">
        <f t="shared" si="424"/>
        <v>0</v>
      </c>
      <c r="AO63" s="29">
        <v>0</v>
      </c>
      <c r="AP63" s="29">
        <v>0</v>
      </c>
      <c r="AQ63" s="29">
        <v>0</v>
      </c>
      <c r="AR63" s="29">
        <v>0</v>
      </c>
      <c r="AS63" s="13">
        <f t="shared" si="425"/>
        <v>0</v>
      </c>
      <c r="AT63" s="29">
        <v>0</v>
      </c>
      <c r="AU63" s="29">
        <v>0</v>
      </c>
      <c r="AV63" s="29">
        <v>0</v>
      </c>
      <c r="AW63" s="29">
        <v>0</v>
      </c>
      <c r="AX63" s="13">
        <f t="shared" si="426"/>
        <v>0</v>
      </c>
      <c r="AY63" s="29">
        <v>0</v>
      </c>
      <c r="AZ63" s="29">
        <v>0</v>
      </c>
      <c r="BA63" s="29">
        <v>0</v>
      </c>
      <c r="BB63" s="29">
        <v>0</v>
      </c>
      <c r="BC63" s="13">
        <f t="shared" si="427"/>
        <v>0</v>
      </c>
      <c r="BD63" s="29">
        <v>0</v>
      </c>
      <c r="BE63" s="29">
        <v>0</v>
      </c>
      <c r="BF63" s="29">
        <v>0</v>
      </c>
      <c r="BG63" s="29">
        <v>0</v>
      </c>
      <c r="BH63" s="13">
        <f t="shared" si="428"/>
        <v>0</v>
      </c>
      <c r="BI63" s="29">
        <v>0</v>
      </c>
      <c r="BJ63" s="29">
        <v>0</v>
      </c>
      <c r="BK63" s="29">
        <v>0</v>
      </c>
      <c r="BL63" s="29">
        <v>0</v>
      </c>
    </row>
    <row r="64" spans="1:69" ht="60" x14ac:dyDescent="0.25">
      <c r="A64" s="10" t="s">
        <v>201</v>
      </c>
      <c r="B64" s="42" t="s">
        <v>203</v>
      </c>
      <c r="C64" s="11" t="s">
        <v>24</v>
      </c>
      <c r="D64" s="11" t="s">
        <v>56</v>
      </c>
      <c r="E64" s="13">
        <f t="shared" ref="E64" si="444">J64+O64+T64+Y64+AD64+AI64+AN64+AS64+AX64</f>
        <v>899.19999999999993</v>
      </c>
      <c r="F64" s="13">
        <f t="shared" ref="F64" si="445">K64+P64+U64+Z64+AE64+AJ64+AO64+AT64+AY64</f>
        <v>0</v>
      </c>
      <c r="G64" s="13">
        <f t="shared" ref="G64" si="446">L64+Q64+V64+AA64+AF64+AK64+AP64+AU64+AZ64</f>
        <v>0</v>
      </c>
      <c r="H64" s="13">
        <f t="shared" ref="H64" si="447">M64+R64+W64+AB64+AG64+AL64+AQ64+AV64+BA64</f>
        <v>899.19999999999993</v>
      </c>
      <c r="I64" s="13">
        <f t="shared" ref="I64" si="448">N64+S64+X64+AC64+AH64+AM64+AR64+AW64+BB64</f>
        <v>0</v>
      </c>
      <c r="J64" s="13">
        <f t="shared" ref="J64" si="449">M64</f>
        <v>0</v>
      </c>
      <c r="K64" s="29">
        <v>0</v>
      </c>
      <c r="L64" s="29">
        <v>0</v>
      </c>
      <c r="M64" s="13">
        <v>0</v>
      </c>
      <c r="N64" s="29">
        <v>0</v>
      </c>
      <c r="O64" s="13">
        <f t="shared" ref="O64" si="450">R64</f>
        <v>899.19999999999993</v>
      </c>
      <c r="P64" s="29">
        <v>0</v>
      </c>
      <c r="Q64" s="29">
        <v>0</v>
      </c>
      <c r="R64" s="36">
        <f>964.9-65.7</f>
        <v>899.19999999999993</v>
      </c>
      <c r="S64" s="29">
        <v>0</v>
      </c>
      <c r="T64" s="13">
        <f t="shared" si="398"/>
        <v>0</v>
      </c>
      <c r="U64" s="29">
        <v>0</v>
      </c>
      <c r="V64" s="29">
        <v>0</v>
      </c>
      <c r="W64" s="29">
        <v>0</v>
      </c>
      <c r="X64" s="29">
        <v>0</v>
      </c>
      <c r="Y64" s="13">
        <f t="shared" si="421"/>
        <v>0</v>
      </c>
      <c r="Z64" s="29">
        <v>0</v>
      </c>
      <c r="AA64" s="29">
        <v>0</v>
      </c>
      <c r="AB64" s="29">
        <v>0</v>
      </c>
      <c r="AC64" s="29">
        <v>0</v>
      </c>
      <c r="AD64" s="13">
        <f t="shared" si="422"/>
        <v>0</v>
      </c>
      <c r="AE64" s="29">
        <v>0</v>
      </c>
      <c r="AF64" s="29">
        <v>0</v>
      </c>
      <c r="AG64" s="29">
        <v>0</v>
      </c>
      <c r="AH64" s="29">
        <v>0</v>
      </c>
      <c r="AI64" s="13">
        <f t="shared" si="423"/>
        <v>0</v>
      </c>
      <c r="AJ64" s="29">
        <v>0</v>
      </c>
      <c r="AK64" s="29">
        <v>0</v>
      </c>
      <c r="AL64" s="29">
        <v>0</v>
      </c>
      <c r="AM64" s="29">
        <v>0</v>
      </c>
      <c r="AN64" s="13">
        <f t="shared" si="424"/>
        <v>0</v>
      </c>
      <c r="AO64" s="29">
        <v>0</v>
      </c>
      <c r="AP64" s="29">
        <v>0</v>
      </c>
      <c r="AQ64" s="29">
        <v>0</v>
      </c>
      <c r="AR64" s="29">
        <v>0</v>
      </c>
      <c r="AS64" s="13">
        <f t="shared" si="425"/>
        <v>0</v>
      </c>
      <c r="AT64" s="29">
        <v>0</v>
      </c>
      <c r="AU64" s="29">
        <v>0</v>
      </c>
      <c r="AV64" s="29">
        <v>0</v>
      </c>
      <c r="AW64" s="29">
        <v>0</v>
      </c>
      <c r="AX64" s="13">
        <f t="shared" si="426"/>
        <v>0</v>
      </c>
      <c r="AY64" s="29">
        <v>0</v>
      </c>
      <c r="AZ64" s="29">
        <v>0</v>
      </c>
      <c r="BA64" s="29">
        <v>0</v>
      </c>
      <c r="BB64" s="29">
        <v>0</v>
      </c>
      <c r="BC64" s="13">
        <f t="shared" si="427"/>
        <v>0</v>
      </c>
      <c r="BD64" s="29">
        <v>0</v>
      </c>
      <c r="BE64" s="29">
        <v>0</v>
      </c>
      <c r="BF64" s="29">
        <v>0</v>
      </c>
      <c r="BG64" s="29">
        <v>0</v>
      </c>
      <c r="BH64" s="13">
        <f t="shared" si="428"/>
        <v>0</v>
      </c>
      <c r="BI64" s="29">
        <v>0</v>
      </c>
      <c r="BJ64" s="29">
        <v>0</v>
      </c>
      <c r="BK64" s="29">
        <v>0</v>
      </c>
      <c r="BL64" s="29">
        <v>0</v>
      </c>
    </row>
    <row r="65" spans="1:64" ht="60" x14ac:dyDescent="0.25">
      <c r="A65" s="10" t="s">
        <v>204</v>
      </c>
      <c r="B65" s="42" t="s">
        <v>213</v>
      </c>
      <c r="C65" s="11" t="s">
        <v>24</v>
      </c>
      <c r="D65" s="11" t="s">
        <v>56</v>
      </c>
      <c r="E65" s="13">
        <f t="shared" ref="E65" si="451">J65+O65+T65+Y65+AD65+AI65+AN65+AS65+AX65</f>
        <v>1069.0999999999999</v>
      </c>
      <c r="F65" s="13">
        <f t="shared" ref="F65" si="452">K65+P65+U65+Z65+AE65+AJ65+AO65+AT65+AY65</f>
        <v>0</v>
      </c>
      <c r="G65" s="13">
        <f t="shared" ref="G65" si="453">L65+Q65+V65+AA65+AF65+AK65+AP65+AU65+AZ65</f>
        <v>0</v>
      </c>
      <c r="H65" s="13">
        <f t="shared" ref="H65" si="454">M65+R65+W65+AB65+AG65+AL65+AQ65+AV65+BA65</f>
        <v>1069.0999999999999</v>
      </c>
      <c r="I65" s="13">
        <f t="shared" ref="I65" si="455">N65+S65+X65+AC65+AH65+AM65+AR65+AW65+BB65</f>
        <v>0</v>
      </c>
      <c r="J65" s="13">
        <f t="shared" ref="J65" si="456">M65</f>
        <v>0</v>
      </c>
      <c r="K65" s="29">
        <v>0</v>
      </c>
      <c r="L65" s="29">
        <v>0</v>
      </c>
      <c r="M65" s="13">
        <v>0</v>
      </c>
      <c r="N65" s="29">
        <v>0</v>
      </c>
      <c r="O65" s="13">
        <f t="shared" ref="O65" si="457">R65</f>
        <v>1069.0999999999999</v>
      </c>
      <c r="P65" s="29">
        <v>0</v>
      </c>
      <c r="Q65" s="29">
        <v>0</v>
      </c>
      <c r="R65" s="36">
        <v>1069.0999999999999</v>
      </c>
      <c r="S65" s="29">
        <v>0</v>
      </c>
      <c r="T65" s="13">
        <f t="shared" si="398"/>
        <v>0</v>
      </c>
      <c r="U65" s="29">
        <v>0</v>
      </c>
      <c r="V65" s="29">
        <v>0</v>
      </c>
      <c r="W65" s="29">
        <v>0</v>
      </c>
      <c r="X65" s="29">
        <v>0</v>
      </c>
      <c r="Y65" s="13">
        <f t="shared" si="421"/>
        <v>0</v>
      </c>
      <c r="Z65" s="29">
        <v>0</v>
      </c>
      <c r="AA65" s="29">
        <v>0</v>
      </c>
      <c r="AB65" s="29">
        <v>0</v>
      </c>
      <c r="AC65" s="29">
        <v>0</v>
      </c>
      <c r="AD65" s="13">
        <f t="shared" si="422"/>
        <v>0</v>
      </c>
      <c r="AE65" s="29">
        <v>0</v>
      </c>
      <c r="AF65" s="29">
        <v>0</v>
      </c>
      <c r="AG65" s="29">
        <v>0</v>
      </c>
      <c r="AH65" s="29">
        <v>0</v>
      </c>
      <c r="AI65" s="13">
        <f t="shared" si="423"/>
        <v>0</v>
      </c>
      <c r="AJ65" s="29">
        <v>0</v>
      </c>
      <c r="AK65" s="29">
        <v>0</v>
      </c>
      <c r="AL65" s="29">
        <v>0</v>
      </c>
      <c r="AM65" s="29">
        <v>0</v>
      </c>
      <c r="AN65" s="13">
        <f t="shared" si="424"/>
        <v>0</v>
      </c>
      <c r="AO65" s="29">
        <v>0</v>
      </c>
      <c r="AP65" s="29">
        <v>0</v>
      </c>
      <c r="AQ65" s="29">
        <v>0</v>
      </c>
      <c r="AR65" s="29">
        <v>0</v>
      </c>
      <c r="AS65" s="13">
        <f t="shared" si="425"/>
        <v>0</v>
      </c>
      <c r="AT65" s="29">
        <v>0</v>
      </c>
      <c r="AU65" s="29">
        <v>0</v>
      </c>
      <c r="AV65" s="29">
        <v>0</v>
      </c>
      <c r="AW65" s="29">
        <v>0</v>
      </c>
      <c r="AX65" s="13">
        <f t="shared" si="426"/>
        <v>0</v>
      </c>
      <c r="AY65" s="29">
        <v>0</v>
      </c>
      <c r="AZ65" s="29">
        <v>0</v>
      </c>
      <c r="BA65" s="29">
        <v>0</v>
      </c>
      <c r="BB65" s="29">
        <v>0</v>
      </c>
      <c r="BC65" s="13">
        <f t="shared" si="427"/>
        <v>0</v>
      </c>
      <c r="BD65" s="29">
        <v>0</v>
      </c>
      <c r="BE65" s="29">
        <v>0</v>
      </c>
      <c r="BF65" s="29">
        <v>0</v>
      </c>
      <c r="BG65" s="29">
        <v>0</v>
      </c>
      <c r="BH65" s="13">
        <f t="shared" si="428"/>
        <v>0</v>
      </c>
      <c r="BI65" s="29">
        <v>0</v>
      </c>
      <c r="BJ65" s="29">
        <v>0</v>
      </c>
      <c r="BK65" s="29">
        <v>0</v>
      </c>
      <c r="BL65" s="29">
        <v>0</v>
      </c>
    </row>
    <row r="66" spans="1:64" ht="75" x14ac:dyDescent="0.25">
      <c r="A66" s="10" t="s">
        <v>210</v>
      </c>
      <c r="B66" s="42" t="s">
        <v>274</v>
      </c>
      <c r="C66" s="11" t="s">
        <v>24</v>
      </c>
      <c r="D66" s="11" t="s">
        <v>56</v>
      </c>
      <c r="E66" s="13">
        <f t="shared" ref="E66:E67" si="458">J66+O66+T66+Y66+AD66+AI66+AN66+AS66+AX66</f>
        <v>405.2</v>
      </c>
      <c r="F66" s="13">
        <f t="shared" ref="F66:F67" si="459">K66+P66+U66+Z66+AE66+AJ66+AO66+AT66+AY66</f>
        <v>0</v>
      </c>
      <c r="G66" s="13">
        <f t="shared" ref="G66:G67" si="460">L66+Q66+V66+AA66+AF66+AK66+AP66+AU66+AZ66</f>
        <v>0</v>
      </c>
      <c r="H66" s="13">
        <f t="shared" ref="H66:H67" si="461">M66+R66+W66+AB66+AG66+AL66+AQ66+AV66+BA66</f>
        <v>405.2</v>
      </c>
      <c r="I66" s="13">
        <f t="shared" ref="I66:I67" si="462">N66+S66+X66+AC66+AH66+AM66+AR66+AW66+BB66</f>
        <v>0</v>
      </c>
      <c r="J66" s="13">
        <f t="shared" ref="J66:J67" si="463">M66</f>
        <v>0</v>
      </c>
      <c r="K66" s="29">
        <v>0</v>
      </c>
      <c r="L66" s="29">
        <v>0</v>
      </c>
      <c r="M66" s="13">
        <v>0</v>
      </c>
      <c r="N66" s="29">
        <v>0</v>
      </c>
      <c r="O66" s="13">
        <f t="shared" ref="O66:O67" si="464">R66</f>
        <v>0</v>
      </c>
      <c r="P66" s="29">
        <v>0</v>
      </c>
      <c r="Q66" s="29">
        <v>0</v>
      </c>
      <c r="R66" s="36">
        <f>405.2-405.2</f>
        <v>0</v>
      </c>
      <c r="S66" s="29">
        <v>0</v>
      </c>
      <c r="T66" s="13">
        <f t="shared" si="398"/>
        <v>405.2</v>
      </c>
      <c r="U66" s="29">
        <v>0</v>
      </c>
      <c r="V66" s="29">
        <v>0</v>
      </c>
      <c r="W66" s="36">
        <v>405.2</v>
      </c>
      <c r="X66" s="29">
        <v>0</v>
      </c>
      <c r="Y66" s="13">
        <f t="shared" si="421"/>
        <v>0</v>
      </c>
      <c r="Z66" s="29">
        <v>0</v>
      </c>
      <c r="AA66" s="29">
        <v>0</v>
      </c>
      <c r="AB66" s="29">
        <v>0</v>
      </c>
      <c r="AC66" s="29">
        <v>0</v>
      </c>
      <c r="AD66" s="13">
        <f t="shared" si="422"/>
        <v>0</v>
      </c>
      <c r="AE66" s="29">
        <v>0</v>
      </c>
      <c r="AF66" s="29">
        <v>0</v>
      </c>
      <c r="AG66" s="29">
        <v>0</v>
      </c>
      <c r="AH66" s="29">
        <v>0</v>
      </c>
      <c r="AI66" s="13">
        <f t="shared" si="423"/>
        <v>0</v>
      </c>
      <c r="AJ66" s="29">
        <v>0</v>
      </c>
      <c r="AK66" s="29">
        <v>0</v>
      </c>
      <c r="AL66" s="29">
        <v>0</v>
      </c>
      <c r="AM66" s="29">
        <v>0</v>
      </c>
      <c r="AN66" s="13">
        <f t="shared" si="424"/>
        <v>0</v>
      </c>
      <c r="AO66" s="29">
        <v>0</v>
      </c>
      <c r="AP66" s="29">
        <v>0</v>
      </c>
      <c r="AQ66" s="29">
        <v>0</v>
      </c>
      <c r="AR66" s="29">
        <v>0</v>
      </c>
      <c r="AS66" s="13">
        <f t="shared" si="425"/>
        <v>0</v>
      </c>
      <c r="AT66" s="29">
        <v>0</v>
      </c>
      <c r="AU66" s="29">
        <v>0</v>
      </c>
      <c r="AV66" s="29">
        <v>0</v>
      </c>
      <c r="AW66" s="29">
        <v>0</v>
      </c>
      <c r="AX66" s="13">
        <f t="shared" si="426"/>
        <v>0</v>
      </c>
      <c r="AY66" s="29">
        <v>0</v>
      </c>
      <c r="AZ66" s="29">
        <v>0</v>
      </c>
      <c r="BA66" s="29">
        <v>0</v>
      </c>
      <c r="BB66" s="29">
        <v>0</v>
      </c>
      <c r="BC66" s="13">
        <f t="shared" si="427"/>
        <v>0</v>
      </c>
      <c r="BD66" s="29">
        <v>0</v>
      </c>
      <c r="BE66" s="29">
        <v>0</v>
      </c>
      <c r="BF66" s="29">
        <v>0</v>
      </c>
      <c r="BG66" s="29">
        <v>0</v>
      </c>
      <c r="BH66" s="13">
        <f t="shared" si="428"/>
        <v>0</v>
      </c>
      <c r="BI66" s="29">
        <v>0</v>
      </c>
      <c r="BJ66" s="29">
        <v>0</v>
      </c>
      <c r="BK66" s="29">
        <v>0</v>
      </c>
      <c r="BL66" s="29">
        <v>0</v>
      </c>
    </row>
    <row r="67" spans="1:64" ht="75" x14ac:dyDescent="0.25">
      <c r="A67" s="10" t="s">
        <v>219</v>
      </c>
      <c r="B67" s="42" t="s">
        <v>275</v>
      </c>
      <c r="C67" s="11" t="s">
        <v>24</v>
      </c>
      <c r="D67" s="11" t="s">
        <v>56</v>
      </c>
      <c r="E67" s="13">
        <f t="shared" si="458"/>
        <v>408.8</v>
      </c>
      <c r="F67" s="13">
        <f t="shared" si="459"/>
        <v>0</v>
      </c>
      <c r="G67" s="13">
        <f t="shared" si="460"/>
        <v>0</v>
      </c>
      <c r="H67" s="13">
        <f t="shared" si="461"/>
        <v>408.8</v>
      </c>
      <c r="I67" s="13">
        <f t="shared" si="462"/>
        <v>0</v>
      </c>
      <c r="J67" s="13">
        <f t="shared" si="463"/>
        <v>0</v>
      </c>
      <c r="K67" s="29">
        <v>0</v>
      </c>
      <c r="L67" s="29">
        <v>0</v>
      </c>
      <c r="M67" s="13">
        <v>0</v>
      </c>
      <c r="N67" s="29">
        <v>0</v>
      </c>
      <c r="O67" s="13">
        <f t="shared" si="464"/>
        <v>0</v>
      </c>
      <c r="P67" s="29">
        <v>0</v>
      </c>
      <c r="Q67" s="29">
        <v>0</v>
      </c>
      <c r="R67" s="36">
        <f>408.8-408.8</f>
        <v>0</v>
      </c>
      <c r="S67" s="29">
        <v>0</v>
      </c>
      <c r="T67" s="13">
        <f t="shared" si="398"/>
        <v>408.8</v>
      </c>
      <c r="U67" s="29">
        <v>0</v>
      </c>
      <c r="V67" s="29">
        <v>0</v>
      </c>
      <c r="W67" s="36">
        <v>408.8</v>
      </c>
      <c r="X67" s="29">
        <v>0</v>
      </c>
      <c r="Y67" s="13">
        <f t="shared" si="421"/>
        <v>0</v>
      </c>
      <c r="Z67" s="29">
        <v>0</v>
      </c>
      <c r="AA67" s="29">
        <v>0</v>
      </c>
      <c r="AB67" s="29">
        <v>0</v>
      </c>
      <c r="AC67" s="29">
        <v>0</v>
      </c>
      <c r="AD67" s="13">
        <f t="shared" si="422"/>
        <v>0</v>
      </c>
      <c r="AE67" s="29">
        <v>0</v>
      </c>
      <c r="AF67" s="29">
        <v>0</v>
      </c>
      <c r="AG67" s="29">
        <v>0</v>
      </c>
      <c r="AH67" s="29">
        <v>0</v>
      </c>
      <c r="AI67" s="13">
        <f t="shared" si="423"/>
        <v>0</v>
      </c>
      <c r="AJ67" s="29">
        <v>0</v>
      </c>
      <c r="AK67" s="29">
        <v>0</v>
      </c>
      <c r="AL67" s="29">
        <v>0</v>
      </c>
      <c r="AM67" s="29">
        <v>0</v>
      </c>
      <c r="AN67" s="13">
        <f t="shared" si="424"/>
        <v>0</v>
      </c>
      <c r="AO67" s="29">
        <v>0</v>
      </c>
      <c r="AP67" s="29">
        <v>0</v>
      </c>
      <c r="AQ67" s="29">
        <v>0</v>
      </c>
      <c r="AR67" s="29">
        <v>0</v>
      </c>
      <c r="AS67" s="13">
        <f t="shared" si="425"/>
        <v>0</v>
      </c>
      <c r="AT67" s="29">
        <v>0</v>
      </c>
      <c r="AU67" s="29">
        <v>0</v>
      </c>
      <c r="AV67" s="29">
        <v>0</v>
      </c>
      <c r="AW67" s="29">
        <v>0</v>
      </c>
      <c r="AX67" s="13">
        <f t="shared" si="426"/>
        <v>0</v>
      </c>
      <c r="AY67" s="29">
        <v>0</v>
      </c>
      <c r="AZ67" s="29">
        <v>0</v>
      </c>
      <c r="BA67" s="29">
        <v>0</v>
      </c>
      <c r="BB67" s="29">
        <v>0</v>
      </c>
      <c r="BC67" s="13">
        <f t="shared" si="427"/>
        <v>0</v>
      </c>
      <c r="BD67" s="29">
        <v>0</v>
      </c>
      <c r="BE67" s="29">
        <v>0</v>
      </c>
      <c r="BF67" s="29">
        <v>0</v>
      </c>
      <c r="BG67" s="29">
        <v>0</v>
      </c>
      <c r="BH67" s="13">
        <f t="shared" si="428"/>
        <v>0</v>
      </c>
      <c r="BI67" s="29">
        <v>0</v>
      </c>
      <c r="BJ67" s="29">
        <v>0</v>
      </c>
      <c r="BK67" s="29">
        <v>0</v>
      </c>
      <c r="BL67" s="29">
        <v>0</v>
      </c>
    </row>
    <row r="68" spans="1:64" ht="47.25" x14ac:dyDescent="0.25">
      <c r="A68" s="10" t="s">
        <v>220</v>
      </c>
      <c r="B68" s="42" t="s">
        <v>229</v>
      </c>
      <c r="C68" s="11" t="s">
        <v>24</v>
      </c>
      <c r="D68" s="11" t="s">
        <v>56</v>
      </c>
      <c r="E68" s="13">
        <f t="shared" ref="E68" si="465">J68+O68+T68+Y68+AD68+AI68+AN68+AS68+AX68</f>
        <v>108.3</v>
      </c>
      <c r="F68" s="13">
        <f t="shared" ref="F68" si="466">K68+P68+U68+Z68+AE68+AJ68+AO68+AT68+AY68</f>
        <v>0</v>
      </c>
      <c r="G68" s="13">
        <f t="shared" ref="G68" si="467">L68+Q68+V68+AA68+AF68+AK68+AP68+AU68+AZ68</f>
        <v>0</v>
      </c>
      <c r="H68" s="13">
        <f t="shared" ref="H68" si="468">M68+R68+W68+AB68+AG68+AL68+AQ68+AV68+BA68</f>
        <v>108.3</v>
      </c>
      <c r="I68" s="13">
        <f t="shared" ref="I68" si="469">N68+S68+X68+AC68+AH68+AM68+AR68+AW68+BB68</f>
        <v>0</v>
      </c>
      <c r="J68" s="13">
        <f t="shared" ref="J68" si="470">M68</f>
        <v>0</v>
      </c>
      <c r="K68" s="29">
        <v>0</v>
      </c>
      <c r="L68" s="29">
        <v>0</v>
      </c>
      <c r="M68" s="13">
        <v>0</v>
      </c>
      <c r="N68" s="29">
        <v>0</v>
      </c>
      <c r="O68" s="13">
        <f t="shared" ref="O68" si="471">R68</f>
        <v>108.3</v>
      </c>
      <c r="P68" s="29">
        <v>0</v>
      </c>
      <c r="Q68" s="29">
        <v>0</v>
      </c>
      <c r="R68" s="36">
        <v>108.3</v>
      </c>
      <c r="S68" s="29">
        <v>0</v>
      </c>
      <c r="T68" s="13">
        <f t="shared" si="398"/>
        <v>0</v>
      </c>
      <c r="U68" s="29">
        <v>0</v>
      </c>
      <c r="V68" s="29">
        <v>0</v>
      </c>
      <c r="W68" s="29">
        <v>0</v>
      </c>
      <c r="X68" s="29">
        <v>0</v>
      </c>
      <c r="Y68" s="13">
        <f t="shared" si="421"/>
        <v>0</v>
      </c>
      <c r="Z68" s="29">
        <v>0</v>
      </c>
      <c r="AA68" s="29">
        <v>0</v>
      </c>
      <c r="AB68" s="29">
        <v>0</v>
      </c>
      <c r="AC68" s="29">
        <v>0</v>
      </c>
      <c r="AD68" s="13">
        <f t="shared" si="422"/>
        <v>0</v>
      </c>
      <c r="AE68" s="29">
        <v>0</v>
      </c>
      <c r="AF68" s="29">
        <v>0</v>
      </c>
      <c r="AG68" s="29">
        <v>0</v>
      </c>
      <c r="AH68" s="29">
        <v>0</v>
      </c>
      <c r="AI68" s="13">
        <f t="shared" si="423"/>
        <v>0</v>
      </c>
      <c r="AJ68" s="29">
        <v>0</v>
      </c>
      <c r="AK68" s="29">
        <v>0</v>
      </c>
      <c r="AL68" s="29">
        <v>0</v>
      </c>
      <c r="AM68" s="29">
        <v>0</v>
      </c>
      <c r="AN68" s="13">
        <f t="shared" si="424"/>
        <v>0</v>
      </c>
      <c r="AO68" s="29">
        <v>0</v>
      </c>
      <c r="AP68" s="29">
        <v>0</v>
      </c>
      <c r="AQ68" s="29">
        <v>0</v>
      </c>
      <c r="AR68" s="29">
        <v>0</v>
      </c>
      <c r="AS68" s="13">
        <f t="shared" si="425"/>
        <v>0</v>
      </c>
      <c r="AT68" s="29">
        <v>0</v>
      </c>
      <c r="AU68" s="29">
        <v>0</v>
      </c>
      <c r="AV68" s="29">
        <v>0</v>
      </c>
      <c r="AW68" s="29">
        <v>0</v>
      </c>
      <c r="AX68" s="13">
        <f t="shared" si="426"/>
        <v>0</v>
      </c>
      <c r="AY68" s="29">
        <v>0</v>
      </c>
      <c r="AZ68" s="29">
        <v>0</v>
      </c>
      <c r="BA68" s="29">
        <v>0</v>
      </c>
      <c r="BB68" s="29">
        <v>0</v>
      </c>
      <c r="BC68" s="13">
        <f t="shared" si="427"/>
        <v>0</v>
      </c>
      <c r="BD68" s="29">
        <v>0</v>
      </c>
      <c r="BE68" s="29">
        <v>0</v>
      </c>
      <c r="BF68" s="29">
        <v>0</v>
      </c>
      <c r="BG68" s="29">
        <v>0</v>
      </c>
      <c r="BH68" s="13">
        <f t="shared" si="428"/>
        <v>0</v>
      </c>
      <c r="BI68" s="29">
        <v>0</v>
      </c>
      <c r="BJ68" s="29">
        <v>0</v>
      </c>
      <c r="BK68" s="29">
        <v>0</v>
      </c>
      <c r="BL68" s="29">
        <v>0</v>
      </c>
    </row>
    <row r="69" spans="1:64" ht="60" x14ac:dyDescent="0.25">
      <c r="A69" s="10" t="s">
        <v>230</v>
      </c>
      <c r="B69" s="42" t="s">
        <v>276</v>
      </c>
      <c r="C69" s="11" t="s">
        <v>24</v>
      </c>
      <c r="D69" s="11" t="s">
        <v>56</v>
      </c>
      <c r="E69" s="13">
        <f t="shared" ref="E69" si="472">J69+O69+T69+Y69+AD69+AI69+AN69+AS69+AX69</f>
        <v>3273.9</v>
      </c>
      <c r="F69" s="13">
        <f t="shared" ref="F69" si="473">K69+P69+U69+Z69+AE69+AJ69+AO69+AT69+AY69</f>
        <v>0</v>
      </c>
      <c r="G69" s="13">
        <f t="shared" ref="G69" si="474">L69+Q69+V69+AA69+AF69+AK69+AP69+AU69+AZ69</f>
        <v>0</v>
      </c>
      <c r="H69" s="13">
        <f t="shared" ref="H69" si="475">M69+R69+W69+AB69+AG69+AL69+AQ69+AV69+BA69</f>
        <v>3273.9</v>
      </c>
      <c r="I69" s="13">
        <f t="shared" ref="I69" si="476">N69+S69+X69+AC69+AH69+AM69+AR69+AW69+BB69</f>
        <v>0</v>
      </c>
      <c r="J69" s="13">
        <f t="shared" ref="J69" si="477">M69</f>
        <v>0</v>
      </c>
      <c r="K69" s="29">
        <v>0</v>
      </c>
      <c r="L69" s="29">
        <v>0</v>
      </c>
      <c r="M69" s="13">
        <v>0</v>
      </c>
      <c r="N69" s="29">
        <v>0</v>
      </c>
      <c r="O69" s="13">
        <f t="shared" ref="O69" si="478">R69</f>
        <v>0</v>
      </c>
      <c r="P69" s="29">
        <v>0</v>
      </c>
      <c r="Q69" s="29">
        <v>0</v>
      </c>
      <c r="R69" s="36">
        <v>0</v>
      </c>
      <c r="S69" s="29">
        <v>0</v>
      </c>
      <c r="T69" s="13">
        <f t="shared" si="398"/>
        <v>3273.9</v>
      </c>
      <c r="U69" s="29">
        <v>0</v>
      </c>
      <c r="V69" s="29">
        <v>0</v>
      </c>
      <c r="W69" s="36">
        <v>3273.9</v>
      </c>
      <c r="X69" s="29">
        <v>0</v>
      </c>
      <c r="Y69" s="13">
        <f t="shared" si="421"/>
        <v>0</v>
      </c>
      <c r="Z69" s="29">
        <v>0</v>
      </c>
      <c r="AA69" s="29">
        <v>0</v>
      </c>
      <c r="AB69" s="29">
        <v>0</v>
      </c>
      <c r="AC69" s="29">
        <v>0</v>
      </c>
      <c r="AD69" s="13">
        <f t="shared" si="422"/>
        <v>0</v>
      </c>
      <c r="AE69" s="29">
        <v>0</v>
      </c>
      <c r="AF69" s="29">
        <v>0</v>
      </c>
      <c r="AG69" s="29">
        <v>0</v>
      </c>
      <c r="AH69" s="29">
        <v>0</v>
      </c>
      <c r="AI69" s="13">
        <f t="shared" si="423"/>
        <v>0</v>
      </c>
      <c r="AJ69" s="29">
        <v>0</v>
      </c>
      <c r="AK69" s="29">
        <v>0</v>
      </c>
      <c r="AL69" s="29">
        <v>0</v>
      </c>
      <c r="AM69" s="29">
        <v>0</v>
      </c>
      <c r="AN69" s="13">
        <f t="shared" si="424"/>
        <v>0</v>
      </c>
      <c r="AO69" s="29">
        <v>0</v>
      </c>
      <c r="AP69" s="29">
        <v>0</v>
      </c>
      <c r="AQ69" s="29">
        <v>0</v>
      </c>
      <c r="AR69" s="29">
        <v>0</v>
      </c>
      <c r="AS69" s="13">
        <f t="shared" si="425"/>
        <v>0</v>
      </c>
      <c r="AT69" s="29">
        <v>0</v>
      </c>
      <c r="AU69" s="29">
        <v>0</v>
      </c>
      <c r="AV69" s="29">
        <v>0</v>
      </c>
      <c r="AW69" s="29">
        <v>0</v>
      </c>
      <c r="AX69" s="13">
        <f t="shared" si="426"/>
        <v>0</v>
      </c>
      <c r="AY69" s="29">
        <v>0</v>
      </c>
      <c r="AZ69" s="29">
        <v>0</v>
      </c>
      <c r="BA69" s="29">
        <v>0</v>
      </c>
      <c r="BB69" s="29">
        <v>0</v>
      </c>
      <c r="BC69" s="13">
        <f t="shared" si="427"/>
        <v>0</v>
      </c>
      <c r="BD69" s="29">
        <v>0</v>
      </c>
      <c r="BE69" s="29">
        <v>0</v>
      </c>
      <c r="BF69" s="29">
        <v>0</v>
      </c>
      <c r="BG69" s="29">
        <v>0</v>
      </c>
      <c r="BH69" s="13">
        <f t="shared" si="428"/>
        <v>0</v>
      </c>
      <c r="BI69" s="29">
        <v>0</v>
      </c>
      <c r="BJ69" s="29">
        <v>0</v>
      </c>
      <c r="BK69" s="29">
        <v>0</v>
      </c>
      <c r="BL69" s="29">
        <v>0</v>
      </c>
    </row>
    <row r="70" spans="1:64" ht="75" x14ac:dyDescent="0.25">
      <c r="A70" s="10" t="s">
        <v>236</v>
      </c>
      <c r="B70" s="42" t="s">
        <v>277</v>
      </c>
      <c r="C70" s="11" t="s">
        <v>24</v>
      </c>
      <c r="D70" s="11" t="s">
        <v>56</v>
      </c>
      <c r="E70" s="13">
        <f t="shared" ref="E70" si="479">J70+O70+T70+Y70+AD70+AI70+AN70+AS70+AX70</f>
        <v>1791.9</v>
      </c>
      <c r="F70" s="13">
        <f t="shared" ref="F70" si="480">K70+P70+U70+Z70+AE70+AJ70+AO70+AT70+AY70</f>
        <v>0</v>
      </c>
      <c r="G70" s="13">
        <f t="shared" ref="G70" si="481">L70+Q70+V70+AA70+AF70+AK70+AP70+AU70+AZ70</f>
        <v>0</v>
      </c>
      <c r="H70" s="13">
        <f t="shared" ref="H70" si="482">M70+R70+W70+AB70+AG70+AL70+AQ70+AV70+BA70</f>
        <v>1791.9</v>
      </c>
      <c r="I70" s="13">
        <f t="shared" ref="I70" si="483">N70+S70+X70+AC70+AH70+AM70+AR70+AW70+BB70</f>
        <v>0</v>
      </c>
      <c r="J70" s="13">
        <f t="shared" ref="J70" si="484">M70</f>
        <v>0</v>
      </c>
      <c r="K70" s="29">
        <v>0</v>
      </c>
      <c r="L70" s="29">
        <v>0</v>
      </c>
      <c r="M70" s="13">
        <v>0</v>
      </c>
      <c r="N70" s="29">
        <v>0</v>
      </c>
      <c r="O70" s="13">
        <f t="shared" ref="O70" si="485">R70</f>
        <v>0</v>
      </c>
      <c r="P70" s="29">
        <v>0</v>
      </c>
      <c r="Q70" s="29">
        <v>0</v>
      </c>
      <c r="R70" s="36">
        <v>0</v>
      </c>
      <c r="S70" s="29">
        <v>0</v>
      </c>
      <c r="T70" s="13">
        <f t="shared" ref="T70" si="486">W70</f>
        <v>1791.9</v>
      </c>
      <c r="U70" s="29">
        <v>0</v>
      </c>
      <c r="V70" s="29">
        <v>0</v>
      </c>
      <c r="W70" s="36">
        <v>1791.9</v>
      </c>
      <c r="X70" s="29">
        <v>0</v>
      </c>
      <c r="Y70" s="13">
        <f t="shared" ref="Y70" si="487">AB70</f>
        <v>0</v>
      </c>
      <c r="Z70" s="29">
        <v>0</v>
      </c>
      <c r="AA70" s="29">
        <v>0</v>
      </c>
      <c r="AB70" s="29">
        <v>0</v>
      </c>
      <c r="AC70" s="29">
        <v>0</v>
      </c>
      <c r="AD70" s="13">
        <f t="shared" ref="AD70" si="488">AG70</f>
        <v>0</v>
      </c>
      <c r="AE70" s="29">
        <v>0</v>
      </c>
      <c r="AF70" s="29">
        <v>0</v>
      </c>
      <c r="AG70" s="29">
        <v>0</v>
      </c>
      <c r="AH70" s="29">
        <v>0</v>
      </c>
      <c r="AI70" s="13">
        <f t="shared" ref="AI70" si="489">AL70</f>
        <v>0</v>
      </c>
      <c r="AJ70" s="29">
        <v>0</v>
      </c>
      <c r="AK70" s="29">
        <v>0</v>
      </c>
      <c r="AL70" s="29">
        <v>0</v>
      </c>
      <c r="AM70" s="29">
        <v>0</v>
      </c>
      <c r="AN70" s="13">
        <f t="shared" ref="AN70" si="490">AQ70</f>
        <v>0</v>
      </c>
      <c r="AO70" s="29">
        <v>0</v>
      </c>
      <c r="AP70" s="29">
        <v>0</v>
      </c>
      <c r="AQ70" s="29">
        <v>0</v>
      </c>
      <c r="AR70" s="29">
        <v>0</v>
      </c>
      <c r="AS70" s="13">
        <f t="shared" ref="AS70" si="491">AV70</f>
        <v>0</v>
      </c>
      <c r="AT70" s="29">
        <v>0</v>
      </c>
      <c r="AU70" s="29">
        <v>0</v>
      </c>
      <c r="AV70" s="29">
        <v>0</v>
      </c>
      <c r="AW70" s="29">
        <v>0</v>
      </c>
      <c r="AX70" s="13">
        <f t="shared" ref="AX70" si="492">BA70</f>
        <v>0</v>
      </c>
      <c r="AY70" s="29">
        <v>0</v>
      </c>
      <c r="AZ70" s="29">
        <v>0</v>
      </c>
      <c r="BA70" s="29">
        <v>0</v>
      </c>
      <c r="BB70" s="29">
        <v>0</v>
      </c>
      <c r="BC70" s="13">
        <f t="shared" ref="BC70" si="493">BF70</f>
        <v>0</v>
      </c>
      <c r="BD70" s="29">
        <v>0</v>
      </c>
      <c r="BE70" s="29">
        <v>0</v>
      </c>
      <c r="BF70" s="29">
        <v>0</v>
      </c>
      <c r="BG70" s="29">
        <v>0</v>
      </c>
      <c r="BH70" s="13">
        <f t="shared" ref="BH70" si="494">BK70</f>
        <v>0</v>
      </c>
      <c r="BI70" s="29">
        <v>0</v>
      </c>
      <c r="BJ70" s="29">
        <v>0</v>
      </c>
      <c r="BK70" s="29">
        <v>0</v>
      </c>
      <c r="BL70" s="29">
        <v>0</v>
      </c>
    </row>
    <row r="71" spans="1:64" ht="75" x14ac:dyDescent="0.25">
      <c r="A71" s="10" t="s">
        <v>237</v>
      </c>
      <c r="B71" s="42" t="s">
        <v>231</v>
      </c>
      <c r="C71" s="11" t="s">
        <v>24</v>
      </c>
      <c r="D71" s="11" t="s">
        <v>56</v>
      </c>
      <c r="E71" s="13">
        <f t="shared" ref="E71" si="495">J71+O71+T71+Y71+AD71+AI71+AN71+AS71+AX71</f>
        <v>8577.1</v>
      </c>
      <c r="F71" s="13">
        <f t="shared" ref="F71" si="496">K71+P71+U71+Z71+AE71+AJ71+AO71+AT71+AY71</f>
        <v>0</v>
      </c>
      <c r="G71" s="13">
        <f t="shared" ref="G71" si="497">L71+Q71+V71+AA71+AF71+AK71+AP71+AU71+AZ71</f>
        <v>0</v>
      </c>
      <c r="H71" s="13">
        <f t="shared" ref="H71" si="498">M71+R71+W71+AB71+AG71+AL71+AQ71+AV71+BA71</f>
        <v>8577.1</v>
      </c>
      <c r="I71" s="13">
        <f t="shared" ref="I71" si="499">N71+S71+X71+AC71+AH71+AM71+AR71+AW71+BB71</f>
        <v>0</v>
      </c>
      <c r="J71" s="13">
        <f t="shared" ref="J71" si="500">M71</f>
        <v>0</v>
      </c>
      <c r="K71" s="29">
        <v>0</v>
      </c>
      <c r="L71" s="29">
        <v>0</v>
      </c>
      <c r="M71" s="13">
        <v>0</v>
      </c>
      <c r="N71" s="29">
        <v>0</v>
      </c>
      <c r="O71" s="13">
        <f t="shared" ref="O71" si="501">R71</f>
        <v>0</v>
      </c>
      <c r="P71" s="29">
        <v>0</v>
      </c>
      <c r="Q71" s="29">
        <v>0</v>
      </c>
      <c r="R71" s="36">
        <v>0</v>
      </c>
      <c r="S71" s="29">
        <v>0</v>
      </c>
      <c r="T71" s="13">
        <f t="shared" ref="T71" si="502">W71</f>
        <v>8577.1</v>
      </c>
      <c r="U71" s="29">
        <v>0</v>
      </c>
      <c r="V71" s="29">
        <v>0</v>
      </c>
      <c r="W71" s="36">
        <v>8577.1</v>
      </c>
      <c r="X71" s="29">
        <v>0</v>
      </c>
      <c r="Y71" s="13">
        <f t="shared" ref="Y71" si="503">AB71</f>
        <v>0</v>
      </c>
      <c r="Z71" s="29">
        <v>0</v>
      </c>
      <c r="AA71" s="29">
        <v>0</v>
      </c>
      <c r="AB71" s="29">
        <v>0</v>
      </c>
      <c r="AC71" s="29">
        <v>0</v>
      </c>
      <c r="AD71" s="13">
        <f t="shared" ref="AD71" si="504">AG71</f>
        <v>0</v>
      </c>
      <c r="AE71" s="29">
        <v>0</v>
      </c>
      <c r="AF71" s="29">
        <v>0</v>
      </c>
      <c r="AG71" s="29">
        <v>0</v>
      </c>
      <c r="AH71" s="29">
        <v>0</v>
      </c>
      <c r="AI71" s="13">
        <f t="shared" ref="AI71" si="505">AL71</f>
        <v>0</v>
      </c>
      <c r="AJ71" s="29">
        <v>0</v>
      </c>
      <c r="AK71" s="29">
        <v>0</v>
      </c>
      <c r="AL71" s="29">
        <v>0</v>
      </c>
      <c r="AM71" s="29">
        <v>0</v>
      </c>
      <c r="AN71" s="13">
        <f t="shared" ref="AN71" si="506">AQ71</f>
        <v>0</v>
      </c>
      <c r="AO71" s="29">
        <v>0</v>
      </c>
      <c r="AP71" s="29">
        <v>0</v>
      </c>
      <c r="AQ71" s="29">
        <v>0</v>
      </c>
      <c r="AR71" s="29">
        <v>0</v>
      </c>
      <c r="AS71" s="13">
        <f t="shared" ref="AS71" si="507">AV71</f>
        <v>0</v>
      </c>
      <c r="AT71" s="29">
        <v>0</v>
      </c>
      <c r="AU71" s="29">
        <v>0</v>
      </c>
      <c r="AV71" s="29">
        <v>0</v>
      </c>
      <c r="AW71" s="29">
        <v>0</v>
      </c>
      <c r="AX71" s="13">
        <f t="shared" ref="AX71" si="508">BA71</f>
        <v>0</v>
      </c>
      <c r="AY71" s="29">
        <v>0</v>
      </c>
      <c r="AZ71" s="29">
        <v>0</v>
      </c>
      <c r="BA71" s="29">
        <v>0</v>
      </c>
      <c r="BB71" s="29">
        <v>0</v>
      </c>
      <c r="BC71" s="13">
        <f t="shared" ref="BC71" si="509">BF71</f>
        <v>0</v>
      </c>
      <c r="BD71" s="29">
        <v>0</v>
      </c>
      <c r="BE71" s="29">
        <v>0</v>
      </c>
      <c r="BF71" s="29">
        <v>0</v>
      </c>
      <c r="BG71" s="29">
        <v>0</v>
      </c>
      <c r="BH71" s="13">
        <f t="shared" ref="BH71" si="510">BK71</f>
        <v>0</v>
      </c>
      <c r="BI71" s="29">
        <v>0</v>
      </c>
      <c r="BJ71" s="29">
        <v>0</v>
      </c>
      <c r="BK71" s="29">
        <v>0</v>
      </c>
      <c r="BL71" s="29">
        <v>0</v>
      </c>
    </row>
    <row r="72" spans="1:64" ht="75" x14ac:dyDescent="0.25">
      <c r="A72" s="10" t="s">
        <v>238</v>
      </c>
      <c r="B72" s="42" t="s">
        <v>232</v>
      </c>
      <c r="C72" s="11" t="s">
        <v>24</v>
      </c>
      <c r="D72" s="11" t="s">
        <v>56</v>
      </c>
      <c r="E72" s="13">
        <f t="shared" ref="E72" si="511">J72+O72+T72+Y72+AD72+AI72+AN72+AS72+AX72</f>
        <v>1551.6</v>
      </c>
      <c r="F72" s="13">
        <f t="shared" ref="F72" si="512">K72+P72+U72+Z72+AE72+AJ72+AO72+AT72+AY72</f>
        <v>0</v>
      </c>
      <c r="G72" s="13">
        <f t="shared" ref="G72" si="513">L72+Q72+V72+AA72+AF72+AK72+AP72+AU72+AZ72</f>
        <v>0</v>
      </c>
      <c r="H72" s="13">
        <f t="shared" ref="H72" si="514">M72+R72+W72+AB72+AG72+AL72+AQ72+AV72+BA72</f>
        <v>1551.6</v>
      </c>
      <c r="I72" s="13">
        <f t="shared" ref="I72" si="515">N72+S72+X72+AC72+AH72+AM72+AR72+AW72+BB72</f>
        <v>0</v>
      </c>
      <c r="J72" s="13">
        <f t="shared" ref="J72" si="516">M72</f>
        <v>0</v>
      </c>
      <c r="K72" s="29">
        <v>0</v>
      </c>
      <c r="L72" s="29">
        <v>0</v>
      </c>
      <c r="M72" s="13">
        <v>0</v>
      </c>
      <c r="N72" s="29">
        <v>0</v>
      </c>
      <c r="O72" s="13">
        <f t="shared" ref="O72" si="517">R72</f>
        <v>0</v>
      </c>
      <c r="P72" s="29">
        <v>0</v>
      </c>
      <c r="Q72" s="29">
        <v>0</v>
      </c>
      <c r="R72" s="36">
        <v>0</v>
      </c>
      <c r="S72" s="29">
        <v>0</v>
      </c>
      <c r="T72" s="13">
        <f t="shared" ref="T72" si="518">W72</f>
        <v>1551.6</v>
      </c>
      <c r="U72" s="29">
        <v>0</v>
      </c>
      <c r="V72" s="29">
        <v>0</v>
      </c>
      <c r="W72" s="36">
        <v>1551.6</v>
      </c>
      <c r="X72" s="29">
        <v>0</v>
      </c>
      <c r="Y72" s="13">
        <f t="shared" ref="Y72" si="519">AB72</f>
        <v>0</v>
      </c>
      <c r="Z72" s="29">
        <v>0</v>
      </c>
      <c r="AA72" s="29">
        <v>0</v>
      </c>
      <c r="AB72" s="29">
        <v>0</v>
      </c>
      <c r="AC72" s="29">
        <v>0</v>
      </c>
      <c r="AD72" s="13">
        <f t="shared" ref="AD72" si="520">AG72</f>
        <v>0</v>
      </c>
      <c r="AE72" s="29">
        <v>0</v>
      </c>
      <c r="AF72" s="29">
        <v>0</v>
      </c>
      <c r="AG72" s="29">
        <v>0</v>
      </c>
      <c r="AH72" s="29">
        <v>0</v>
      </c>
      <c r="AI72" s="13">
        <f t="shared" ref="AI72" si="521">AL72</f>
        <v>0</v>
      </c>
      <c r="AJ72" s="29">
        <v>0</v>
      </c>
      <c r="AK72" s="29">
        <v>0</v>
      </c>
      <c r="AL72" s="29">
        <v>0</v>
      </c>
      <c r="AM72" s="29">
        <v>0</v>
      </c>
      <c r="AN72" s="13">
        <f t="shared" ref="AN72" si="522">AQ72</f>
        <v>0</v>
      </c>
      <c r="AO72" s="29">
        <v>0</v>
      </c>
      <c r="AP72" s="29">
        <v>0</v>
      </c>
      <c r="AQ72" s="29">
        <v>0</v>
      </c>
      <c r="AR72" s="29">
        <v>0</v>
      </c>
      <c r="AS72" s="13">
        <f t="shared" ref="AS72" si="523">AV72</f>
        <v>0</v>
      </c>
      <c r="AT72" s="29">
        <v>0</v>
      </c>
      <c r="AU72" s="29">
        <v>0</v>
      </c>
      <c r="AV72" s="29">
        <v>0</v>
      </c>
      <c r="AW72" s="29">
        <v>0</v>
      </c>
      <c r="AX72" s="13">
        <f t="shared" ref="AX72" si="524">BA72</f>
        <v>0</v>
      </c>
      <c r="AY72" s="29">
        <v>0</v>
      </c>
      <c r="AZ72" s="29">
        <v>0</v>
      </c>
      <c r="BA72" s="29">
        <v>0</v>
      </c>
      <c r="BB72" s="29">
        <v>0</v>
      </c>
      <c r="BC72" s="13">
        <f t="shared" ref="BC72" si="525">BF72</f>
        <v>0</v>
      </c>
      <c r="BD72" s="29">
        <v>0</v>
      </c>
      <c r="BE72" s="29">
        <v>0</v>
      </c>
      <c r="BF72" s="29">
        <v>0</v>
      </c>
      <c r="BG72" s="29">
        <v>0</v>
      </c>
      <c r="BH72" s="13">
        <f t="shared" ref="BH72" si="526">BK72</f>
        <v>0</v>
      </c>
      <c r="BI72" s="29">
        <v>0</v>
      </c>
      <c r="BJ72" s="29">
        <v>0</v>
      </c>
      <c r="BK72" s="29">
        <v>0</v>
      </c>
      <c r="BL72" s="29">
        <v>0</v>
      </c>
    </row>
    <row r="73" spans="1:64" ht="90" x14ac:dyDescent="0.25">
      <c r="A73" s="10" t="s">
        <v>239</v>
      </c>
      <c r="B73" s="42" t="s">
        <v>233</v>
      </c>
      <c r="C73" s="11" t="s">
        <v>24</v>
      </c>
      <c r="D73" s="11" t="s">
        <v>56</v>
      </c>
      <c r="E73" s="13">
        <f t="shared" ref="E73" si="527">J73+O73+T73+Y73+AD73+AI73+AN73+AS73+AX73</f>
        <v>1568.3</v>
      </c>
      <c r="F73" s="13">
        <f t="shared" ref="F73" si="528">K73+P73+U73+Z73+AE73+AJ73+AO73+AT73+AY73</f>
        <v>0</v>
      </c>
      <c r="G73" s="13">
        <f t="shared" ref="G73" si="529">L73+Q73+V73+AA73+AF73+AK73+AP73+AU73+AZ73</f>
        <v>0</v>
      </c>
      <c r="H73" s="13">
        <f t="shared" ref="H73" si="530">M73+R73+W73+AB73+AG73+AL73+AQ73+AV73+BA73</f>
        <v>1568.3</v>
      </c>
      <c r="I73" s="13">
        <f t="shared" ref="I73" si="531">N73+S73+X73+AC73+AH73+AM73+AR73+AW73+BB73</f>
        <v>0</v>
      </c>
      <c r="J73" s="13">
        <f t="shared" ref="J73" si="532">M73</f>
        <v>0</v>
      </c>
      <c r="K73" s="29">
        <v>0</v>
      </c>
      <c r="L73" s="29">
        <v>0</v>
      </c>
      <c r="M73" s="13">
        <v>0</v>
      </c>
      <c r="N73" s="29">
        <v>0</v>
      </c>
      <c r="O73" s="13">
        <f t="shared" ref="O73" si="533">R73</f>
        <v>0</v>
      </c>
      <c r="P73" s="29">
        <v>0</v>
      </c>
      <c r="Q73" s="29">
        <v>0</v>
      </c>
      <c r="R73" s="36">
        <v>0</v>
      </c>
      <c r="S73" s="29">
        <v>0</v>
      </c>
      <c r="T73" s="13">
        <f t="shared" ref="T73" si="534">W73</f>
        <v>1568.3</v>
      </c>
      <c r="U73" s="29">
        <v>0</v>
      </c>
      <c r="V73" s="29">
        <v>0</v>
      </c>
      <c r="W73" s="36">
        <v>1568.3</v>
      </c>
      <c r="X73" s="29">
        <v>0</v>
      </c>
      <c r="Y73" s="13">
        <f t="shared" ref="Y73" si="535">AB73</f>
        <v>0</v>
      </c>
      <c r="Z73" s="29">
        <v>0</v>
      </c>
      <c r="AA73" s="29">
        <v>0</v>
      </c>
      <c r="AB73" s="29">
        <v>0</v>
      </c>
      <c r="AC73" s="29">
        <v>0</v>
      </c>
      <c r="AD73" s="13">
        <f t="shared" ref="AD73" si="536">AG73</f>
        <v>0</v>
      </c>
      <c r="AE73" s="29">
        <v>0</v>
      </c>
      <c r="AF73" s="29">
        <v>0</v>
      </c>
      <c r="AG73" s="29">
        <v>0</v>
      </c>
      <c r="AH73" s="29">
        <v>0</v>
      </c>
      <c r="AI73" s="13">
        <f t="shared" ref="AI73" si="537">AL73</f>
        <v>0</v>
      </c>
      <c r="AJ73" s="29">
        <v>0</v>
      </c>
      <c r="AK73" s="29">
        <v>0</v>
      </c>
      <c r="AL73" s="29">
        <v>0</v>
      </c>
      <c r="AM73" s="29">
        <v>0</v>
      </c>
      <c r="AN73" s="13">
        <f t="shared" ref="AN73" si="538">AQ73</f>
        <v>0</v>
      </c>
      <c r="AO73" s="29">
        <v>0</v>
      </c>
      <c r="AP73" s="29">
        <v>0</v>
      </c>
      <c r="AQ73" s="29">
        <v>0</v>
      </c>
      <c r="AR73" s="29">
        <v>0</v>
      </c>
      <c r="AS73" s="13">
        <f t="shared" ref="AS73" si="539">AV73</f>
        <v>0</v>
      </c>
      <c r="AT73" s="29">
        <v>0</v>
      </c>
      <c r="AU73" s="29">
        <v>0</v>
      </c>
      <c r="AV73" s="29">
        <v>0</v>
      </c>
      <c r="AW73" s="29">
        <v>0</v>
      </c>
      <c r="AX73" s="13">
        <f t="shared" ref="AX73" si="540">BA73</f>
        <v>0</v>
      </c>
      <c r="AY73" s="29">
        <v>0</v>
      </c>
      <c r="AZ73" s="29">
        <v>0</v>
      </c>
      <c r="BA73" s="29">
        <v>0</v>
      </c>
      <c r="BB73" s="29">
        <v>0</v>
      </c>
      <c r="BC73" s="13">
        <f t="shared" ref="BC73" si="541">BF73</f>
        <v>0</v>
      </c>
      <c r="BD73" s="29">
        <v>0</v>
      </c>
      <c r="BE73" s="29">
        <v>0</v>
      </c>
      <c r="BF73" s="29">
        <v>0</v>
      </c>
      <c r="BG73" s="29">
        <v>0</v>
      </c>
      <c r="BH73" s="13">
        <f t="shared" ref="BH73" si="542">BK73</f>
        <v>0</v>
      </c>
      <c r="BI73" s="29">
        <v>0</v>
      </c>
      <c r="BJ73" s="29">
        <v>0</v>
      </c>
      <c r="BK73" s="29">
        <v>0</v>
      </c>
      <c r="BL73" s="29">
        <v>0</v>
      </c>
    </row>
    <row r="74" spans="1:64" ht="90" x14ac:dyDescent="0.25">
      <c r="A74" s="10" t="s">
        <v>240</v>
      </c>
      <c r="B74" s="42" t="s">
        <v>234</v>
      </c>
      <c r="C74" s="11" t="s">
        <v>24</v>
      </c>
      <c r="D74" s="11" t="s">
        <v>56</v>
      </c>
      <c r="E74" s="13">
        <f t="shared" ref="E74" si="543">J74+O74+T74+Y74+AD74+AI74+AN74+AS74+AX74</f>
        <v>1568.3</v>
      </c>
      <c r="F74" s="13">
        <f t="shared" ref="F74" si="544">K74+P74+U74+Z74+AE74+AJ74+AO74+AT74+AY74</f>
        <v>0</v>
      </c>
      <c r="G74" s="13">
        <f t="shared" ref="G74" si="545">L74+Q74+V74+AA74+AF74+AK74+AP74+AU74+AZ74</f>
        <v>0</v>
      </c>
      <c r="H74" s="13">
        <f t="shared" ref="H74" si="546">M74+R74+W74+AB74+AG74+AL74+AQ74+AV74+BA74</f>
        <v>1568.3</v>
      </c>
      <c r="I74" s="13">
        <f t="shared" ref="I74" si="547">N74+S74+X74+AC74+AH74+AM74+AR74+AW74+BB74</f>
        <v>0</v>
      </c>
      <c r="J74" s="13">
        <f t="shared" ref="J74" si="548">M74</f>
        <v>0</v>
      </c>
      <c r="K74" s="29">
        <v>0</v>
      </c>
      <c r="L74" s="29">
        <v>0</v>
      </c>
      <c r="M74" s="13">
        <v>0</v>
      </c>
      <c r="N74" s="29">
        <v>0</v>
      </c>
      <c r="O74" s="13">
        <f t="shared" ref="O74" si="549">R74</f>
        <v>0</v>
      </c>
      <c r="P74" s="29">
        <v>0</v>
      </c>
      <c r="Q74" s="29">
        <v>0</v>
      </c>
      <c r="R74" s="36">
        <v>0</v>
      </c>
      <c r="S74" s="29">
        <v>0</v>
      </c>
      <c r="T74" s="13">
        <f t="shared" ref="T74" si="550">W74</f>
        <v>1568.3</v>
      </c>
      <c r="U74" s="29">
        <v>0</v>
      </c>
      <c r="V74" s="29">
        <v>0</v>
      </c>
      <c r="W74" s="36">
        <v>1568.3</v>
      </c>
      <c r="X74" s="29">
        <v>0</v>
      </c>
      <c r="Y74" s="13">
        <f t="shared" ref="Y74" si="551">AB74</f>
        <v>0</v>
      </c>
      <c r="Z74" s="29">
        <v>0</v>
      </c>
      <c r="AA74" s="29">
        <v>0</v>
      </c>
      <c r="AB74" s="29">
        <v>0</v>
      </c>
      <c r="AC74" s="29">
        <v>0</v>
      </c>
      <c r="AD74" s="13">
        <f t="shared" ref="AD74" si="552">AG74</f>
        <v>0</v>
      </c>
      <c r="AE74" s="29">
        <v>0</v>
      </c>
      <c r="AF74" s="29">
        <v>0</v>
      </c>
      <c r="AG74" s="29">
        <v>0</v>
      </c>
      <c r="AH74" s="29">
        <v>0</v>
      </c>
      <c r="AI74" s="13">
        <f t="shared" ref="AI74" si="553">AL74</f>
        <v>0</v>
      </c>
      <c r="AJ74" s="29">
        <v>0</v>
      </c>
      <c r="AK74" s="29">
        <v>0</v>
      </c>
      <c r="AL74" s="29">
        <v>0</v>
      </c>
      <c r="AM74" s="29">
        <v>0</v>
      </c>
      <c r="AN74" s="13">
        <f t="shared" ref="AN74" si="554">AQ74</f>
        <v>0</v>
      </c>
      <c r="AO74" s="29">
        <v>0</v>
      </c>
      <c r="AP74" s="29">
        <v>0</v>
      </c>
      <c r="AQ74" s="29">
        <v>0</v>
      </c>
      <c r="AR74" s="29">
        <v>0</v>
      </c>
      <c r="AS74" s="13">
        <f t="shared" ref="AS74" si="555">AV74</f>
        <v>0</v>
      </c>
      <c r="AT74" s="29">
        <v>0</v>
      </c>
      <c r="AU74" s="29">
        <v>0</v>
      </c>
      <c r="AV74" s="29">
        <v>0</v>
      </c>
      <c r="AW74" s="29">
        <v>0</v>
      </c>
      <c r="AX74" s="13">
        <f t="shared" ref="AX74" si="556">BA74</f>
        <v>0</v>
      </c>
      <c r="AY74" s="29">
        <v>0</v>
      </c>
      <c r="AZ74" s="29">
        <v>0</v>
      </c>
      <c r="BA74" s="29">
        <v>0</v>
      </c>
      <c r="BB74" s="29">
        <v>0</v>
      </c>
      <c r="BC74" s="13">
        <f t="shared" ref="BC74" si="557">BF74</f>
        <v>0</v>
      </c>
      <c r="BD74" s="29">
        <v>0</v>
      </c>
      <c r="BE74" s="29">
        <v>0</v>
      </c>
      <c r="BF74" s="29">
        <v>0</v>
      </c>
      <c r="BG74" s="29">
        <v>0</v>
      </c>
      <c r="BH74" s="13">
        <f t="shared" ref="BH74" si="558">BK74</f>
        <v>0</v>
      </c>
      <c r="BI74" s="29">
        <v>0</v>
      </c>
      <c r="BJ74" s="29">
        <v>0</v>
      </c>
      <c r="BK74" s="29">
        <v>0</v>
      </c>
      <c r="BL74" s="29">
        <v>0</v>
      </c>
    </row>
    <row r="75" spans="1:64" ht="90" x14ac:dyDescent="0.25">
      <c r="A75" s="10" t="s">
        <v>241</v>
      </c>
      <c r="B75" s="42" t="s">
        <v>235</v>
      </c>
      <c r="C75" s="11" t="s">
        <v>24</v>
      </c>
      <c r="D75" s="11" t="s">
        <v>56</v>
      </c>
      <c r="E75" s="13">
        <f t="shared" ref="E75" si="559">J75+O75+T75+Y75+AD75+AI75+AN75+AS75+AX75</f>
        <v>1563.6</v>
      </c>
      <c r="F75" s="13">
        <f t="shared" ref="F75" si="560">K75+P75+U75+Z75+AE75+AJ75+AO75+AT75+AY75</f>
        <v>0</v>
      </c>
      <c r="G75" s="13">
        <f t="shared" ref="G75" si="561">L75+Q75+V75+AA75+AF75+AK75+AP75+AU75+AZ75</f>
        <v>0</v>
      </c>
      <c r="H75" s="13">
        <f t="shared" ref="H75" si="562">M75+R75+W75+AB75+AG75+AL75+AQ75+AV75+BA75</f>
        <v>1563.6</v>
      </c>
      <c r="I75" s="13">
        <f t="shared" ref="I75" si="563">N75+S75+X75+AC75+AH75+AM75+AR75+AW75+BB75</f>
        <v>0</v>
      </c>
      <c r="J75" s="13">
        <f t="shared" ref="J75" si="564">M75</f>
        <v>0</v>
      </c>
      <c r="K75" s="29">
        <v>0</v>
      </c>
      <c r="L75" s="29">
        <v>0</v>
      </c>
      <c r="M75" s="13">
        <v>0</v>
      </c>
      <c r="N75" s="29">
        <v>0</v>
      </c>
      <c r="O75" s="13">
        <f t="shared" ref="O75" si="565">R75</f>
        <v>0</v>
      </c>
      <c r="P75" s="29">
        <v>0</v>
      </c>
      <c r="Q75" s="29">
        <v>0</v>
      </c>
      <c r="R75" s="36">
        <v>0</v>
      </c>
      <c r="S75" s="29">
        <v>0</v>
      </c>
      <c r="T75" s="13">
        <f t="shared" ref="T75:T85" si="566">W75</f>
        <v>1563.6</v>
      </c>
      <c r="U75" s="29">
        <v>0</v>
      </c>
      <c r="V75" s="29">
        <v>0</v>
      </c>
      <c r="W75" s="36">
        <v>1563.6</v>
      </c>
      <c r="X75" s="29">
        <v>0</v>
      </c>
      <c r="Y75" s="13">
        <f t="shared" ref="Y75" si="567">AB75</f>
        <v>0</v>
      </c>
      <c r="Z75" s="29">
        <v>0</v>
      </c>
      <c r="AA75" s="29">
        <v>0</v>
      </c>
      <c r="AB75" s="29">
        <v>0</v>
      </c>
      <c r="AC75" s="29">
        <v>0</v>
      </c>
      <c r="AD75" s="13">
        <f t="shared" ref="AD75" si="568">AG75</f>
        <v>0</v>
      </c>
      <c r="AE75" s="29">
        <v>0</v>
      </c>
      <c r="AF75" s="29">
        <v>0</v>
      </c>
      <c r="AG75" s="29">
        <v>0</v>
      </c>
      <c r="AH75" s="29">
        <v>0</v>
      </c>
      <c r="AI75" s="13">
        <f t="shared" ref="AI75" si="569">AL75</f>
        <v>0</v>
      </c>
      <c r="AJ75" s="29">
        <v>0</v>
      </c>
      <c r="AK75" s="29">
        <v>0</v>
      </c>
      <c r="AL75" s="29">
        <v>0</v>
      </c>
      <c r="AM75" s="29">
        <v>0</v>
      </c>
      <c r="AN75" s="13">
        <f t="shared" ref="AN75" si="570">AQ75</f>
        <v>0</v>
      </c>
      <c r="AO75" s="29">
        <v>0</v>
      </c>
      <c r="AP75" s="29">
        <v>0</v>
      </c>
      <c r="AQ75" s="29">
        <v>0</v>
      </c>
      <c r="AR75" s="29">
        <v>0</v>
      </c>
      <c r="AS75" s="13">
        <f t="shared" ref="AS75" si="571">AV75</f>
        <v>0</v>
      </c>
      <c r="AT75" s="29">
        <v>0</v>
      </c>
      <c r="AU75" s="29">
        <v>0</v>
      </c>
      <c r="AV75" s="29">
        <v>0</v>
      </c>
      <c r="AW75" s="29">
        <v>0</v>
      </c>
      <c r="AX75" s="13">
        <f t="shared" ref="AX75" si="572">BA75</f>
        <v>0</v>
      </c>
      <c r="AY75" s="29">
        <v>0</v>
      </c>
      <c r="AZ75" s="29">
        <v>0</v>
      </c>
      <c r="BA75" s="29">
        <v>0</v>
      </c>
      <c r="BB75" s="29">
        <v>0</v>
      </c>
      <c r="BC75" s="13">
        <f t="shared" ref="BC75" si="573">BF75</f>
        <v>0</v>
      </c>
      <c r="BD75" s="29">
        <v>0</v>
      </c>
      <c r="BE75" s="29">
        <v>0</v>
      </c>
      <c r="BF75" s="29">
        <v>0</v>
      </c>
      <c r="BG75" s="29">
        <v>0</v>
      </c>
      <c r="BH75" s="13">
        <f t="shared" ref="BH75" si="574">BK75</f>
        <v>0</v>
      </c>
      <c r="BI75" s="29">
        <v>0</v>
      </c>
      <c r="BJ75" s="29">
        <v>0</v>
      </c>
      <c r="BK75" s="29">
        <v>0</v>
      </c>
      <c r="BL75" s="29">
        <v>0</v>
      </c>
    </row>
    <row r="76" spans="1:64" ht="60.75" customHeight="1" x14ac:dyDescent="0.25">
      <c r="A76" s="10" t="s">
        <v>242</v>
      </c>
      <c r="B76" s="42" t="s">
        <v>278</v>
      </c>
      <c r="C76" s="11" t="s">
        <v>24</v>
      </c>
      <c r="D76" s="11" t="s">
        <v>56</v>
      </c>
      <c r="E76" s="13">
        <f t="shared" ref="E76" si="575">J76+O76+T76+Y76+AD76+AI76+AN76+AS76+AX76</f>
        <v>2575</v>
      </c>
      <c r="F76" s="13">
        <f t="shared" ref="F76" si="576">K76+P76+U76+Z76+AE76+AJ76+AO76+AT76+AY76</f>
        <v>0</v>
      </c>
      <c r="G76" s="13">
        <f t="shared" ref="G76" si="577">L76+Q76+V76+AA76+AF76+AK76+AP76+AU76+AZ76</f>
        <v>0</v>
      </c>
      <c r="H76" s="13">
        <f t="shared" ref="H76" si="578">M76+R76+W76+AB76+AG76+AL76+AQ76+AV76+BA76</f>
        <v>2575</v>
      </c>
      <c r="I76" s="13">
        <f t="shared" ref="I76" si="579">N76+S76+X76+AC76+AH76+AM76+AR76+AW76+BB76</f>
        <v>0</v>
      </c>
      <c r="J76" s="13">
        <f t="shared" ref="J76" si="580">M76</f>
        <v>0</v>
      </c>
      <c r="K76" s="29">
        <v>0</v>
      </c>
      <c r="L76" s="29">
        <v>0</v>
      </c>
      <c r="M76" s="13">
        <v>0</v>
      </c>
      <c r="N76" s="29">
        <v>0</v>
      </c>
      <c r="O76" s="13">
        <f t="shared" ref="O76" si="581">R76</f>
        <v>0</v>
      </c>
      <c r="P76" s="29">
        <v>0</v>
      </c>
      <c r="Q76" s="29">
        <v>0</v>
      </c>
      <c r="R76" s="36">
        <v>0</v>
      </c>
      <c r="S76" s="29">
        <v>0</v>
      </c>
      <c r="T76" s="13">
        <f t="shared" ref="T76" si="582">W76</f>
        <v>2575</v>
      </c>
      <c r="U76" s="29">
        <v>0</v>
      </c>
      <c r="V76" s="29">
        <v>0</v>
      </c>
      <c r="W76" s="36">
        <v>2575</v>
      </c>
      <c r="X76" s="29">
        <v>0</v>
      </c>
      <c r="Y76" s="13">
        <f t="shared" ref="Y76" si="583">AB76</f>
        <v>0</v>
      </c>
      <c r="Z76" s="29">
        <v>0</v>
      </c>
      <c r="AA76" s="29">
        <v>0</v>
      </c>
      <c r="AB76" s="29">
        <v>0</v>
      </c>
      <c r="AC76" s="29">
        <v>0</v>
      </c>
      <c r="AD76" s="13">
        <f t="shared" ref="AD76" si="584">AG76</f>
        <v>0</v>
      </c>
      <c r="AE76" s="29">
        <v>0</v>
      </c>
      <c r="AF76" s="29">
        <v>0</v>
      </c>
      <c r="AG76" s="29">
        <v>0</v>
      </c>
      <c r="AH76" s="29">
        <v>0</v>
      </c>
      <c r="AI76" s="13">
        <f t="shared" ref="AI76" si="585">AL76</f>
        <v>0</v>
      </c>
      <c r="AJ76" s="29">
        <v>0</v>
      </c>
      <c r="AK76" s="29">
        <v>0</v>
      </c>
      <c r="AL76" s="29">
        <v>0</v>
      </c>
      <c r="AM76" s="29">
        <v>0</v>
      </c>
      <c r="AN76" s="13">
        <f t="shared" ref="AN76" si="586">AQ76</f>
        <v>0</v>
      </c>
      <c r="AO76" s="29">
        <v>0</v>
      </c>
      <c r="AP76" s="29">
        <v>0</v>
      </c>
      <c r="AQ76" s="29">
        <v>0</v>
      </c>
      <c r="AR76" s="29">
        <v>0</v>
      </c>
      <c r="AS76" s="13">
        <f t="shared" ref="AS76" si="587">AV76</f>
        <v>0</v>
      </c>
      <c r="AT76" s="29">
        <v>0</v>
      </c>
      <c r="AU76" s="29">
        <v>0</v>
      </c>
      <c r="AV76" s="29">
        <v>0</v>
      </c>
      <c r="AW76" s="29">
        <v>0</v>
      </c>
      <c r="AX76" s="13">
        <f t="shared" ref="AX76" si="588">BA76</f>
        <v>0</v>
      </c>
      <c r="AY76" s="29">
        <v>0</v>
      </c>
      <c r="AZ76" s="29">
        <v>0</v>
      </c>
      <c r="BA76" s="29">
        <v>0</v>
      </c>
      <c r="BB76" s="29">
        <v>0</v>
      </c>
      <c r="BC76" s="13">
        <f t="shared" ref="BC76" si="589">BF76</f>
        <v>0</v>
      </c>
      <c r="BD76" s="29">
        <v>0</v>
      </c>
      <c r="BE76" s="29">
        <v>0</v>
      </c>
      <c r="BF76" s="29">
        <v>0</v>
      </c>
      <c r="BG76" s="29">
        <v>0</v>
      </c>
      <c r="BH76" s="13">
        <f t="shared" ref="BH76" si="590">BK76</f>
        <v>0</v>
      </c>
      <c r="BI76" s="29">
        <v>0</v>
      </c>
      <c r="BJ76" s="29">
        <v>0</v>
      </c>
      <c r="BK76" s="29">
        <v>0</v>
      </c>
      <c r="BL76" s="29">
        <v>0</v>
      </c>
    </row>
    <row r="77" spans="1:64" ht="75" x14ac:dyDescent="0.25">
      <c r="A77" s="10" t="s">
        <v>243</v>
      </c>
      <c r="B77" s="50" t="s">
        <v>279</v>
      </c>
      <c r="C77" s="11" t="s">
        <v>24</v>
      </c>
      <c r="D77" s="11" t="s">
        <v>56</v>
      </c>
      <c r="E77" s="13">
        <f t="shared" ref="E77" si="591">J77+O77+T77+Y77+AD77+AI77+AN77+AS77+AX77</f>
        <v>1470.2</v>
      </c>
      <c r="F77" s="13">
        <f t="shared" ref="F77" si="592">K77+P77+U77+Z77+AE77+AJ77+AO77+AT77+AY77</f>
        <v>0</v>
      </c>
      <c r="G77" s="13">
        <f t="shared" ref="G77" si="593">L77+Q77+V77+AA77+AF77+AK77+AP77+AU77+AZ77</f>
        <v>0</v>
      </c>
      <c r="H77" s="13">
        <f t="shared" ref="H77" si="594">M77+R77+W77+AB77+AG77+AL77+AQ77+AV77+BA77</f>
        <v>1470.2</v>
      </c>
      <c r="I77" s="13">
        <f t="shared" ref="I77" si="595">N77+S77+X77+AC77+AH77+AM77+AR77+AW77+BB77</f>
        <v>0</v>
      </c>
      <c r="J77" s="13">
        <f t="shared" ref="J77" si="596">M77</f>
        <v>0</v>
      </c>
      <c r="K77" s="29">
        <v>0</v>
      </c>
      <c r="L77" s="29">
        <v>0</v>
      </c>
      <c r="M77" s="13">
        <v>0</v>
      </c>
      <c r="N77" s="29">
        <v>0</v>
      </c>
      <c r="O77" s="13">
        <f t="shared" ref="O77" si="597">R77</f>
        <v>0</v>
      </c>
      <c r="P77" s="29">
        <v>0</v>
      </c>
      <c r="Q77" s="29">
        <v>0</v>
      </c>
      <c r="R77" s="36">
        <v>0</v>
      </c>
      <c r="S77" s="29">
        <v>0</v>
      </c>
      <c r="T77" s="13">
        <f t="shared" ref="T77" si="598">W77</f>
        <v>1470.2</v>
      </c>
      <c r="U77" s="29">
        <v>0</v>
      </c>
      <c r="V77" s="29">
        <v>0</v>
      </c>
      <c r="W77" s="36">
        <v>1470.2</v>
      </c>
      <c r="X77" s="29">
        <v>0</v>
      </c>
      <c r="Y77" s="13">
        <f t="shared" ref="Y77" si="599">AB77</f>
        <v>0</v>
      </c>
      <c r="Z77" s="29">
        <v>0</v>
      </c>
      <c r="AA77" s="29">
        <v>0</v>
      </c>
      <c r="AB77" s="29">
        <v>0</v>
      </c>
      <c r="AC77" s="29">
        <v>0</v>
      </c>
      <c r="AD77" s="13">
        <f t="shared" ref="AD77" si="600">AG77</f>
        <v>0</v>
      </c>
      <c r="AE77" s="29">
        <v>0</v>
      </c>
      <c r="AF77" s="29">
        <v>0</v>
      </c>
      <c r="AG77" s="29">
        <v>0</v>
      </c>
      <c r="AH77" s="29">
        <v>0</v>
      </c>
      <c r="AI77" s="13">
        <f t="shared" ref="AI77" si="601">AL77</f>
        <v>0</v>
      </c>
      <c r="AJ77" s="29">
        <v>0</v>
      </c>
      <c r="AK77" s="29">
        <v>0</v>
      </c>
      <c r="AL77" s="29">
        <v>0</v>
      </c>
      <c r="AM77" s="29">
        <v>0</v>
      </c>
      <c r="AN77" s="13">
        <f t="shared" ref="AN77" si="602">AQ77</f>
        <v>0</v>
      </c>
      <c r="AO77" s="29">
        <v>0</v>
      </c>
      <c r="AP77" s="29">
        <v>0</v>
      </c>
      <c r="AQ77" s="29">
        <v>0</v>
      </c>
      <c r="AR77" s="29">
        <v>0</v>
      </c>
      <c r="AS77" s="13">
        <f t="shared" ref="AS77" si="603">AV77</f>
        <v>0</v>
      </c>
      <c r="AT77" s="29">
        <v>0</v>
      </c>
      <c r="AU77" s="29">
        <v>0</v>
      </c>
      <c r="AV77" s="29">
        <v>0</v>
      </c>
      <c r="AW77" s="29">
        <v>0</v>
      </c>
      <c r="AX77" s="13">
        <f t="shared" ref="AX77" si="604">BA77</f>
        <v>0</v>
      </c>
      <c r="AY77" s="29">
        <v>0</v>
      </c>
      <c r="AZ77" s="29">
        <v>0</v>
      </c>
      <c r="BA77" s="29">
        <v>0</v>
      </c>
      <c r="BB77" s="29">
        <v>0</v>
      </c>
      <c r="BC77" s="13">
        <f t="shared" ref="BC77" si="605">BF77</f>
        <v>0</v>
      </c>
      <c r="BD77" s="29">
        <v>0</v>
      </c>
      <c r="BE77" s="29">
        <v>0</v>
      </c>
      <c r="BF77" s="29">
        <v>0</v>
      </c>
      <c r="BG77" s="29">
        <v>0</v>
      </c>
      <c r="BH77" s="13">
        <f t="shared" ref="BH77" si="606">BK77</f>
        <v>0</v>
      </c>
      <c r="BI77" s="29">
        <v>0</v>
      </c>
      <c r="BJ77" s="29">
        <v>0</v>
      </c>
      <c r="BK77" s="29">
        <v>0</v>
      </c>
      <c r="BL77" s="29">
        <v>0</v>
      </c>
    </row>
    <row r="78" spans="1:64" ht="51" x14ac:dyDescent="0.25">
      <c r="A78" s="10" t="s">
        <v>244</v>
      </c>
      <c r="B78" s="78" t="s">
        <v>251</v>
      </c>
      <c r="C78" s="44" t="s">
        <v>24</v>
      </c>
      <c r="D78" s="11" t="s">
        <v>56</v>
      </c>
      <c r="E78" s="13">
        <f t="shared" ref="E78" si="607">J78+O78+T78+Y78+AD78+AI78+AN78+AS78+AX78</f>
        <v>4893.3</v>
      </c>
      <c r="F78" s="13">
        <f t="shared" ref="F78" si="608">K78+P78+U78+Z78+AE78+AJ78+AO78+AT78+AY78</f>
        <v>0</v>
      </c>
      <c r="G78" s="13">
        <f t="shared" ref="G78" si="609">L78+Q78+V78+AA78+AF78+AK78+AP78+AU78+AZ78</f>
        <v>0</v>
      </c>
      <c r="H78" s="13">
        <f t="shared" ref="H78" si="610">M78+R78+W78+AB78+AG78+AL78+AQ78+AV78+BA78</f>
        <v>4893.3</v>
      </c>
      <c r="I78" s="13">
        <f t="shared" ref="I78" si="611">N78+S78+X78+AC78+AH78+AM78+AR78+AW78+BB78</f>
        <v>0</v>
      </c>
      <c r="J78" s="13">
        <f t="shared" ref="J78" si="612">M78</f>
        <v>0</v>
      </c>
      <c r="K78" s="29">
        <v>0</v>
      </c>
      <c r="L78" s="29">
        <v>0</v>
      </c>
      <c r="M78" s="13">
        <v>0</v>
      </c>
      <c r="N78" s="29">
        <v>0</v>
      </c>
      <c r="O78" s="13">
        <f t="shared" ref="O78" si="613">R78</f>
        <v>0</v>
      </c>
      <c r="P78" s="29">
        <v>0</v>
      </c>
      <c r="Q78" s="29">
        <v>0</v>
      </c>
      <c r="R78" s="36">
        <v>0</v>
      </c>
      <c r="S78" s="29">
        <v>0</v>
      </c>
      <c r="T78" s="13">
        <f t="shared" ref="T78" si="614">W78</f>
        <v>4893.3</v>
      </c>
      <c r="U78" s="29">
        <v>0</v>
      </c>
      <c r="V78" s="29">
        <v>0</v>
      </c>
      <c r="W78" s="36">
        <v>4893.3</v>
      </c>
      <c r="X78" s="29">
        <v>0</v>
      </c>
      <c r="Y78" s="13">
        <f t="shared" ref="Y78" si="615">AB78</f>
        <v>0</v>
      </c>
      <c r="Z78" s="29">
        <v>0</v>
      </c>
      <c r="AA78" s="29">
        <v>0</v>
      </c>
      <c r="AB78" s="29">
        <v>0</v>
      </c>
      <c r="AC78" s="29">
        <v>0</v>
      </c>
      <c r="AD78" s="13">
        <f t="shared" ref="AD78" si="616">AG78</f>
        <v>0</v>
      </c>
      <c r="AE78" s="29">
        <v>0</v>
      </c>
      <c r="AF78" s="29">
        <v>0</v>
      </c>
      <c r="AG78" s="29">
        <v>0</v>
      </c>
      <c r="AH78" s="29">
        <v>0</v>
      </c>
      <c r="AI78" s="13">
        <f t="shared" ref="AI78" si="617">AL78</f>
        <v>0</v>
      </c>
      <c r="AJ78" s="29">
        <v>0</v>
      </c>
      <c r="AK78" s="29">
        <v>0</v>
      </c>
      <c r="AL78" s="29">
        <v>0</v>
      </c>
      <c r="AM78" s="29">
        <v>0</v>
      </c>
      <c r="AN78" s="13">
        <f t="shared" ref="AN78" si="618">AQ78</f>
        <v>0</v>
      </c>
      <c r="AO78" s="29">
        <v>0</v>
      </c>
      <c r="AP78" s="29">
        <v>0</v>
      </c>
      <c r="AQ78" s="29">
        <v>0</v>
      </c>
      <c r="AR78" s="29">
        <v>0</v>
      </c>
      <c r="AS78" s="13">
        <f t="shared" ref="AS78" si="619">AV78</f>
        <v>0</v>
      </c>
      <c r="AT78" s="29">
        <v>0</v>
      </c>
      <c r="AU78" s="29">
        <v>0</v>
      </c>
      <c r="AV78" s="29">
        <v>0</v>
      </c>
      <c r="AW78" s="29">
        <v>0</v>
      </c>
      <c r="AX78" s="13">
        <f t="shared" ref="AX78" si="620">BA78</f>
        <v>0</v>
      </c>
      <c r="AY78" s="29">
        <v>0</v>
      </c>
      <c r="AZ78" s="29">
        <v>0</v>
      </c>
      <c r="BA78" s="29">
        <v>0</v>
      </c>
      <c r="BB78" s="29">
        <v>0</v>
      </c>
      <c r="BC78" s="13">
        <f t="shared" ref="BC78" si="621">BF78</f>
        <v>0</v>
      </c>
      <c r="BD78" s="29">
        <v>0</v>
      </c>
      <c r="BE78" s="29">
        <v>0</v>
      </c>
      <c r="BF78" s="29">
        <v>0</v>
      </c>
      <c r="BG78" s="29">
        <v>0</v>
      </c>
      <c r="BH78" s="13">
        <f t="shared" ref="BH78" si="622">BK78</f>
        <v>0</v>
      </c>
      <c r="BI78" s="29">
        <v>0</v>
      </c>
      <c r="BJ78" s="29">
        <v>0</v>
      </c>
      <c r="BK78" s="29">
        <v>0</v>
      </c>
      <c r="BL78" s="29">
        <v>0</v>
      </c>
    </row>
    <row r="79" spans="1:64" ht="47.25" x14ac:dyDescent="0.25">
      <c r="A79" s="10" t="s">
        <v>263</v>
      </c>
      <c r="B79" s="79" t="s">
        <v>252</v>
      </c>
      <c r="C79" s="44" t="s">
        <v>24</v>
      </c>
      <c r="D79" s="11" t="s">
        <v>56</v>
      </c>
      <c r="E79" s="13">
        <f t="shared" ref="E79:E80" si="623">J79+O79+T79+Y79+AD79+AI79+AN79+AS79+AX79</f>
        <v>5837.2</v>
      </c>
      <c r="F79" s="13">
        <f t="shared" ref="F79:F80" si="624">K79+P79+U79+Z79+AE79+AJ79+AO79+AT79+AY79</f>
        <v>0</v>
      </c>
      <c r="G79" s="13">
        <f t="shared" ref="G79:G80" si="625">L79+Q79+V79+AA79+AF79+AK79+AP79+AU79+AZ79</f>
        <v>0</v>
      </c>
      <c r="H79" s="13">
        <f t="shared" ref="H79:H80" si="626">M79+R79+W79+AB79+AG79+AL79+AQ79+AV79+BA79</f>
        <v>5837.2</v>
      </c>
      <c r="I79" s="13">
        <f t="shared" ref="I79:I80" si="627">N79+S79+X79+AC79+AH79+AM79+AR79+AW79+BB79</f>
        <v>0</v>
      </c>
      <c r="J79" s="13">
        <f t="shared" ref="J79:J80" si="628">M79</f>
        <v>0</v>
      </c>
      <c r="K79" s="29">
        <v>0</v>
      </c>
      <c r="L79" s="29">
        <v>0</v>
      </c>
      <c r="M79" s="13">
        <v>0</v>
      </c>
      <c r="N79" s="29">
        <v>0</v>
      </c>
      <c r="O79" s="13">
        <f t="shared" ref="O79:O80" si="629">R79</f>
        <v>0</v>
      </c>
      <c r="P79" s="29">
        <v>0</v>
      </c>
      <c r="Q79" s="29">
        <v>0</v>
      </c>
      <c r="R79" s="36">
        <v>0</v>
      </c>
      <c r="S79" s="29">
        <v>0</v>
      </c>
      <c r="T79" s="13">
        <f t="shared" ref="T79:T80" si="630">W79</f>
        <v>5837.2</v>
      </c>
      <c r="U79" s="29">
        <v>0</v>
      </c>
      <c r="V79" s="29">
        <v>0</v>
      </c>
      <c r="W79" s="36">
        <v>5837.2</v>
      </c>
      <c r="X79" s="29">
        <v>0</v>
      </c>
      <c r="Y79" s="13">
        <f t="shared" ref="Y79:Y80" si="631">AB79</f>
        <v>0</v>
      </c>
      <c r="Z79" s="29">
        <v>0</v>
      </c>
      <c r="AA79" s="29">
        <v>0</v>
      </c>
      <c r="AB79" s="29">
        <v>0</v>
      </c>
      <c r="AC79" s="29">
        <v>0</v>
      </c>
      <c r="AD79" s="13">
        <f t="shared" ref="AD79:AD80" si="632">AG79</f>
        <v>0</v>
      </c>
      <c r="AE79" s="29">
        <v>0</v>
      </c>
      <c r="AF79" s="29">
        <v>0</v>
      </c>
      <c r="AG79" s="29">
        <v>0</v>
      </c>
      <c r="AH79" s="29">
        <v>0</v>
      </c>
      <c r="AI79" s="13">
        <f t="shared" ref="AI79:AI80" si="633">AL79</f>
        <v>0</v>
      </c>
      <c r="AJ79" s="29">
        <v>0</v>
      </c>
      <c r="AK79" s="29">
        <v>0</v>
      </c>
      <c r="AL79" s="29">
        <v>0</v>
      </c>
      <c r="AM79" s="29">
        <v>0</v>
      </c>
      <c r="AN79" s="13">
        <f t="shared" ref="AN79:AN80" si="634">AQ79</f>
        <v>0</v>
      </c>
      <c r="AO79" s="29">
        <v>0</v>
      </c>
      <c r="AP79" s="29">
        <v>0</v>
      </c>
      <c r="AQ79" s="29">
        <v>0</v>
      </c>
      <c r="AR79" s="29">
        <v>0</v>
      </c>
      <c r="AS79" s="13">
        <f t="shared" ref="AS79:AS80" si="635">AV79</f>
        <v>0</v>
      </c>
      <c r="AT79" s="29">
        <v>0</v>
      </c>
      <c r="AU79" s="29">
        <v>0</v>
      </c>
      <c r="AV79" s="29">
        <v>0</v>
      </c>
      <c r="AW79" s="29">
        <v>0</v>
      </c>
      <c r="AX79" s="13">
        <f t="shared" ref="AX79:AX80" si="636">BA79</f>
        <v>0</v>
      </c>
      <c r="AY79" s="29">
        <v>0</v>
      </c>
      <c r="AZ79" s="29">
        <v>0</v>
      </c>
      <c r="BA79" s="29">
        <v>0</v>
      </c>
      <c r="BB79" s="29">
        <v>0</v>
      </c>
      <c r="BC79" s="13">
        <f t="shared" ref="BC79:BC80" si="637">BF79</f>
        <v>0</v>
      </c>
      <c r="BD79" s="29">
        <v>0</v>
      </c>
      <c r="BE79" s="29">
        <v>0</v>
      </c>
      <c r="BF79" s="29">
        <v>0</v>
      </c>
      <c r="BG79" s="29">
        <v>0</v>
      </c>
      <c r="BH79" s="13">
        <f t="shared" ref="BH79:BH80" si="638">BK79</f>
        <v>0</v>
      </c>
      <c r="BI79" s="29">
        <v>0</v>
      </c>
      <c r="BJ79" s="29">
        <v>0</v>
      </c>
      <c r="BK79" s="29">
        <v>0</v>
      </c>
      <c r="BL79" s="29">
        <v>0</v>
      </c>
    </row>
    <row r="80" spans="1:64" ht="51" x14ac:dyDescent="0.25">
      <c r="A80" s="10" t="s">
        <v>264</v>
      </c>
      <c r="B80" s="78" t="s">
        <v>253</v>
      </c>
      <c r="C80" s="44" t="s">
        <v>24</v>
      </c>
      <c r="D80" s="11" t="s">
        <v>56</v>
      </c>
      <c r="E80" s="13">
        <f t="shared" si="623"/>
        <v>3560.2</v>
      </c>
      <c r="F80" s="13">
        <f t="shared" si="624"/>
        <v>0</v>
      </c>
      <c r="G80" s="13">
        <f t="shared" si="625"/>
        <v>0</v>
      </c>
      <c r="H80" s="13">
        <f t="shared" si="626"/>
        <v>3560.2</v>
      </c>
      <c r="I80" s="13">
        <f t="shared" si="627"/>
        <v>0</v>
      </c>
      <c r="J80" s="13">
        <f t="shared" si="628"/>
        <v>0</v>
      </c>
      <c r="K80" s="29">
        <v>0</v>
      </c>
      <c r="L80" s="29">
        <v>0</v>
      </c>
      <c r="M80" s="13">
        <v>0</v>
      </c>
      <c r="N80" s="29">
        <v>0</v>
      </c>
      <c r="O80" s="13">
        <f t="shared" si="629"/>
        <v>0</v>
      </c>
      <c r="P80" s="29">
        <v>0</v>
      </c>
      <c r="Q80" s="29">
        <v>0</v>
      </c>
      <c r="R80" s="36">
        <v>0</v>
      </c>
      <c r="S80" s="29">
        <v>0</v>
      </c>
      <c r="T80" s="13">
        <f t="shared" si="630"/>
        <v>3560.2</v>
      </c>
      <c r="U80" s="29">
        <v>0</v>
      </c>
      <c r="V80" s="29">
        <v>0</v>
      </c>
      <c r="W80" s="36">
        <v>3560.2</v>
      </c>
      <c r="X80" s="29">
        <v>0</v>
      </c>
      <c r="Y80" s="13">
        <f t="shared" si="631"/>
        <v>0</v>
      </c>
      <c r="Z80" s="29">
        <v>0</v>
      </c>
      <c r="AA80" s="29">
        <v>0</v>
      </c>
      <c r="AB80" s="29">
        <v>0</v>
      </c>
      <c r="AC80" s="29">
        <v>0</v>
      </c>
      <c r="AD80" s="13">
        <f t="shared" si="632"/>
        <v>0</v>
      </c>
      <c r="AE80" s="29">
        <v>0</v>
      </c>
      <c r="AF80" s="29">
        <v>0</v>
      </c>
      <c r="AG80" s="29">
        <v>0</v>
      </c>
      <c r="AH80" s="29">
        <v>0</v>
      </c>
      <c r="AI80" s="13">
        <f t="shared" si="633"/>
        <v>0</v>
      </c>
      <c r="AJ80" s="29">
        <v>0</v>
      </c>
      <c r="AK80" s="29">
        <v>0</v>
      </c>
      <c r="AL80" s="29">
        <v>0</v>
      </c>
      <c r="AM80" s="29">
        <v>0</v>
      </c>
      <c r="AN80" s="13">
        <f t="shared" si="634"/>
        <v>0</v>
      </c>
      <c r="AO80" s="29">
        <v>0</v>
      </c>
      <c r="AP80" s="29">
        <v>0</v>
      </c>
      <c r="AQ80" s="29">
        <v>0</v>
      </c>
      <c r="AR80" s="29">
        <v>0</v>
      </c>
      <c r="AS80" s="13">
        <f t="shared" si="635"/>
        <v>0</v>
      </c>
      <c r="AT80" s="29">
        <v>0</v>
      </c>
      <c r="AU80" s="29">
        <v>0</v>
      </c>
      <c r="AV80" s="29">
        <v>0</v>
      </c>
      <c r="AW80" s="29">
        <v>0</v>
      </c>
      <c r="AX80" s="13">
        <f t="shared" si="636"/>
        <v>0</v>
      </c>
      <c r="AY80" s="29">
        <v>0</v>
      </c>
      <c r="AZ80" s="29">
        <v>0</v>
      </c>
      <c r="BA80" s="29">
        <v>0</v>
      </c>
      <c r="BB80" s="29">
        <v>0</v>
      </c>
      <c r="BC80" s="13">
        <f t="shared" si="637"/>
        <v>0</v>
      </c>
      <c r="BD80" s="29">
        <v>0</v>
      </c>
      <c r="BE80" s="29">
        <v>0</v>
      </c>
      <c r="BF80" s="29">
        <v>0</v>
      </c>
      <c r="BG80" s="29">
        <v>0</v>
      </c>
      <c r="BH80" s="13">
        <f t="shared" si="638"/>
        <v>0</v>
      </c>
      <c r="BI80" s="29">
        <v>0</v>
      </c>
      <c r="BJ80" s="29">
        <v>0</v>
      </c>
      <c r="BK80" s="29">
        <v>0</v>
      </c>
      <c r="BL80" s="29">
        <v>0</v>
      </c>
    </row>
    <row r="81" spans="1:64" ht="51" x14ac:dyDescent="0.25">
      <c r="A81" s="10" t="s">
        <v>265</v>
      </c>
      <c r="B81" s="78" t="s">
        <v>254</v>
      </c>
      <c r="C81" s="44" t="s">
        <v>24</v>
      </c>
      <c r="D81" s="11" t="s">
        <v>56</v>
      </c>
      <c r="E81" s="13">
        <f t="shared" ref="E81" si="639">J81+O81+T81+Y81+AD81+AI81+AN81+AS81+AX81</f>
        <v>4968.5</v>
      </c>
      <c r="F81" s="13">
        <f t="shared" ref="F81" si="640">K81+P81+U81+Z81+AE81+AJ81+AO81+AT81+AY81</f>
        <v>0</v>
      </c>
      <c r="G81" s="13">
        <f t="shared" ref="G81" si="641">L81+Q81+V81+AA81+AF81+AK81+AP81+AU81+AZ81</f>
        <v>0</v>
      </c>
      <c r="H81" s="13">
        <f t="shared" ref="H81" si="642">M81+R81+W81+AB81+AG81+AL81+AQ81+AV81+BA81</f>
        <v>4968.5</v>
      </c>
      <c r="I81" s="13">
        <f t="shared" ref="I81" si="643">N81+S81+X81+AC81+AH81+AM81+AR81+AW81+BB81</f>
        <v>0</v>
      </c>
      <c r="J81" s="13">
        <f t="shared" ref="J81" si="644">M81</f>
        <v>0</v>
      </c>
      <c r="K81" s="29">
        <v>0</v>
      </c>
      <c r="L81" s="29">
        <v>0</v>
      </c>
      <c r="M81" s="13">
        <v>0</v>
      </c>
      <c r="N81" s="29">
        <v>0</v>
      </c>
      <c r="O81" s="13">
        <f t="shared" ref="O81" si="645">R81</f>
        <v>0</v>
      </c>
      <c r="P81" s="29">
        <v>0</v>
      </c>
      <c r="Q81" s="29">
        <v>0</v>
      </c>
      <c r="R81" s="36">
        <v>0</v>
      </c>
      <c r="S81" s="29">
        <v>0</v>
      </c>
      <c r="T81" s="13">
        <f t="shared" ref="T81" si="646">W81</f>
        <v>4968.5</v>
      </c>
      <c r="U81" s="29">
        <v>0</v>
      </c>
      <c r="V81" s="29">
        <v>0</v>
      </c>
      <c r="W81" s="36">
        <v>4968.5</v>
      </c>
      <c r="X81" s="29">
        <v>0</v>
      </c>
      <c r="Y81" s="13">
        <f t="shared" ref="Y81" si="647">AB81</f>
        <v>0</v>
      </c>
      <c r="Z81" s="29">
        <v>0</v>
      </c>
      <c r="AA81" s="29">
        <v>0</v>
      </c>
      <c r="AB81" s="29">
        <v>0</v>
      </c>
      <c r="AC81" s="29">
        <v>0</v>
      </c>
      <c r="AD81" s="13">
        <f t="shared" ref="AD81" si="648">AG81</f>
        <v>0</v>
      </c>
      <c r="AE81" s="29">
        <v>0</v>
      </c>
      <c r="AF81" s="29">
        <v>0</v>
      </c>
      <c r="AG81" s="29">
        <v>0</v>
      </c>
      <c r="AH81" s="29">
        <v>0</v>
      </c>
      <c r="AI81" s="13">
        <f t="shared" ref="AI81" si="649">AL81</f>
        <v>0</v>
      </c>
      <c r="AJ81" s="29">
        <v>0</v>
      </c>
      <c r="AK81" s="29">
        <v>0</v>
      </c>
      <c r="AL81" s="29">
        <v>0</v>
      </c>
      <c r="AM81" s="29">
        <v>0</v>
      </c>
      <c r="AN81" s="13">
        <f t="shared" ref="AN81" si="650">AQ81</f>
        <v>0</v>
      </c>
      <c r="AO81" s="29">
        <v>0</v>
      </c>
      <c r="AP81" s="29">
        <v>0</v>
      </c>
      <c r="AQ81" s="29">
        <v>0</v>
      </c>
      <c r="AR81" s="29">
        <v>0</v>
      </c>
      <c r="AS81" s="13">
        <f t="shared" ref="AS81" si="651">AV81</f>
        <v>0</v>
      </c>
      <c r="AT81" s="29">
        <v>0</v>
      </c>
      <c r="AU81" s="29">
        <v>0</v>
      </c>
      <c r="AV81" s="29">
        <v>0</v>
      </c>
      <c r="AW81" s="29">
        <v>0</v>
      </c>
      <c r="AX81" s="13">
        <f t="shared" ref="AX81" si="652">BA81</f>
        <v>0</v>
      </c>
      <c r="AY81" s="29">
        <v>0</v>
      </c>
      <c r="AZ81" s="29">
        <v>0</v>
      </c>
      <c r="BA81" s="29">
        <v>0</v>
      </c>
      <c r="BB81" s="29">
        <v>0</v>
      </c>
      <c r="BC81" s="13">
        <f t="shared" ref="BC81" si="653">BF81</f>
        <v>0</v>
      </c>
      <c r="BD81" s="29">
        <v>0</v>
      </c>
      <c r="BE81" s="29">
        <v>0</v>
      </c>
      <c r="BF81" s="29">
        <v>0</v>
      </c>
      <c r="BG81" s="29">
        <v>0</v>
      </c>
      <c r="BH81" s="13">
        <f t="shared" ref="BH81" si="654">BK81</f>
        <v>0</v>
      </c>
      <c r="BI81" s="29">
        <v>0</v>
      </c>
      <c r="BJ81" s="29">
        <v>0</v>
      </c>
      <c r="BK81" s="29">
        <v>0</v>
      </c>
      <c r="BL81" s="29">
        <v>0</v>
      </c>
    </row>
    <row r="82" spans="1:64" ht="51" x14ac:dyDescent="0.25">
      <c r="A82" s="10" t="s">
        <v>266</v>
      </c>
      <c r="B82" s="78" t="s">
        <v>255</v>
      </c>
      <c r="C82" s="44" t="s">
        <v>24</v>
      </c>
      <c r="D82" s="11" t="s">
        <v>56</v>
      </c>
      <c r="E82" s="13">
        <f t="shared" ref="E82" si="655">J82+O82+T82+Y82+AD82+AI82+AN82+AS82+AX82</f>
        <v>4194.3999999999996</v>
      </c>
      <c r="F82" s="13">
        <f t="shared" ref="F82" si="656">K82+P82+U82+Z82+AE82+AJ82+AO82+AT82+AY82</f>
        <v>0</v>
      </c>
      <c r="G82" s="13">
        <f t="shared" ref="G82" si="657">L82+Q82+V82+AA82+AF82+AK82+AP82+AU82+AZ82</f>
        <v>0</v>
      </c>
      <c r="H82" s="13">
        <f t="shared" ref="H82" si="658">M82+R82+W82+AB82+AG82+AL82+AQ82+AV82+BA82</f>
        <v>4194.3999999999996</v>
      </c>
      <c r="I82" s="13">
        <f t="shared" ref="I82" si="659">N82+S82+X82+AC82+AH82+AM82+AR82+AW82+BB82</f>
        <v>0</v>
      </c>
      <c r="J82" s="13">
        <f t="shared" ref="J82" si="660">M82</f>
        <v>0</v>
      </c>
      <c r="K82" s="29">
        <v>0</v>
      </c>
      <c r="L82" s="29">
        <v>0</v>
      </c>
      <c r="M82" s="13">
        <v>0</v>
      </c>
      <c r="N82" s="29">
        <v>0</v>
      </c>
      <c r="O82" s="13">
        <f t="shared" ref="O82" si="661">R82</f>
        <v>0</v>
      </c>
      <c r="P82" s="29">
        <v>0</v>
      </c>
      <c r="Q82" s="29">
        <v>0</v>
      </c>
      <c r="R82" s="36">
        <v>0</v>
      </c>
      <c r="S82" s="29">
        <v>0</v>
      </c>
      <c r="T82" s="13">
        <f t="shared" ref="T82" si="662">W82</f>
        <v>0</v>
      </c>
      <c r="U82" s="29">
        <v>0</v>
      </c>
      <c r="V82" s="29">
        <v>0</v>
      </c>
      <c r="W82" s="36">
        <v>0</v>
      </c>
      <c r="X82" s="29">
        <v>0</v>
      </c>
      <c r="Y82" s="13">
        <f t="shared" ref="Y82" si="663">AB82</f>
        <v>4194.3999999999996</v>
      </c>
      <c r="Z82" s="29">
        <v>0</v>
      </c>
      <c r="AA82" s="29">
        <v>0</v>
      </c>
      <c r="AB82" s="36">
        <v>4194.3999999999996</v>
      </c>
      <c r="AC82" s="29">
        <v>0</v>
      </c>
      <c r="AD82" s="13">
        <f t="shared" ref="AD82" si="664">AG82</f>
        <v>0</v>
      </c>
      <c r="AE82" s="29">
        <v>0</v>
      </c>
      <c r="AF82" s="29">
        <v>0</v>
      </c>
      <c r="AG82" s="29">
        <v>0</v>
      </c>
      <c r="AH82" s="29">
        <v>0</v>
      </c>
      <c r="AI82" s="13">
        <f t="shared" ref="AI82" si="665">AL82</f>
        <v>0</v>
      </c>
      <c r="AJ82" s="29">
        <v>0</v>
      </c>
      <c r="AK82" s="29">
        <v>0</v>
      </c>
      <c r="AL82" s="29">
        <v>0</v>
      </c>
      <c r="AM82" s="29">
        <v>0</v>
      </c>
      <c r="AN82" s="13">
        <f t="shared" ref="AN82" si="666">AQ82</f>
        <v>0</v>
      </c>
      <c r="AO82" s="29">
        <v>0</v>
      </c>
      <c r="AP82" s="29">
        <v>0</v>
      </c>
      <c r="AQ82" s="29">
        <v>0</v>
      </c>
      <c r="AR82" s="29">
        <v>0</v>
      </c>
      <c r="AS82" s="13">
        <f t="shared" ref="AS82" si="667">AV82</f>
        <v>0</v>
      </c>
      <c r="AT82" s="29">
        <v>0</v>
      </c>
      <c r="AU82" s="29">
        <v>0</v>
      </c>
      <c r="AV82" s="29">
        <v>0</v>
      </c>
      <c r="AW82" s="29">
        <v>0</v>
      </c>
      <c r="AX82" s="13">
        <f t="shared" ref="AX82" si="668">BA82</f>
        <v>0</v>
      </c>
      <c r="AY82" s="29">
        <v>0</v>
      </c>
      <c r="AZ82" s="29">
        <v>0</v>
      </c>
      <c r="BA82" s="29">
        <v>0</v>
      </c>
      <c r="BB82" s="29">
        <v>0</v>
      </c>
      <c r="BC82" s="13">
        <f t="shared" ref="BC82" si="669">BF82</f>
        <v>0</v>
      </c>
      <c r="BD82" s="29">
        <v>0</v>
      </c>
      <c r="BE82" s="29">
        <v>0</v>
      </c>
      <c r="BF82" s="29">
        <v>0</v>
      </c>
      <c r="BG82" s="29">
        <v>0</v>
      </c>
      <c r="BH82" s="13">
        <f t="shared" ref="BH82" si="670">BK82</f>
        <v>0</v>
      </c>
      <c r="BI82" s="29">
        <v>0</v>
      </c>
      <c r="BJ82" s="29">
        <v>0</v>
      </c>
      <c r="BK82" s="29">
        <v>0</v>
      </c>
      <c r="BL82" s="29">
        <v>0</v>
      </c>
    </row>
    <row r="83" spans="1:64" ht="51" x14ac:dyDescent="0.25">
      <c r="A83" s="10" t="s">
        <v>267</v>
      </c>
      <c r="B83" s="78" t="s">
        <v>256</v>
      </c>
      <c r="C83" s="44" t="s">
        <v>24</v>
      </c>
      <c r="D83" s="11" t="s">
        <v>56</v>
      </c>
      <c r="E83" s="13">
        <f t="shared" ref="E83" si="671">J83+O83+T83+Y83+AD83+AI83+AN83+AS83+AX83</f>
        <v>6591.5</v>
      </c>
      <c r="F83" s="13">
        <f t="shared" ref="F83" si="672">K83+P83+U83+Z83+AE83+AJ83+AO83+AT83+AY83</f>
        <v>0</v>
      </c>
      <c r="G83" s="13">
        <f t="shared" ref="G83" si="673">L83+Q83+V83+AA83+AF83+AK83+AP83+AU83+AZ83</f>
        <v>0</v>
      </c>
      <c r="H83" s="13">
        <f t="shared" ref="H83" si="674">M83+R83+W83+AB83+AG83+AL83+AQ83+AV83+BA83</f>
        <v>6591.5</v>
      </c>
      <c r="I83" s="13">
        <f t="shared" ref="I83" si="675">N83+S83+X83+AC83+AH83+AM83+AR83+AW83+BB83</f>
        <v>0</v>
      </c>
      <c r="J83" s="13">
        <f t="shared" ref="J83" si="676">M83</f>
        <v>0</v>
      </c>
      <c r="K83" s="29">
        <v>0</v>
      </c>
      <c r="L83" s="29">
        <v>0</v>
      </c>
      <c r="M83" s="13">
        <v>0</v>
      </c>
      <c r="N83" s="29">
        <v>0</v>
      </c>
      <c r="O83" s="13">
        <f t="shared" ref="O83" si="677">R83</f>
        <v>0</v>
      </c>
      <c r="P83" s="29">
        <v>0</v>
      </c>
      <c r="Q83" s="29">
        <v>0</v>
      </c>
      <c r="R83" s="36">
        <v>0</v>
      </c>
      <c r="S83" s="29">
        <v>0</v>
      </c>
      <c r="T83" s="13">
        <f t="shared" ref="T83" si="678">W83</f>
        <v>6591.5</v>
      </c>
      <c r="U83" s="29">
        <v>0</v>
      </c>
      <c r="V83" s="29">
        <v>0</v>
      </c>
      <c r="W83" s="36">
        <v>6591.5</v>
      </c>
      <c r="X83" s="29">
        <v>0</v>
      </c>
      <c r="Y83" s="13">
        <f t="shared" ref="Y83" si="679">AB83</f>
        <v>0</v>
      </c>
      <c r="Z83" s="29">
        <v>0</v>
      </c>
      <c r="AA83" s="29">
        <v>0</v>
      </c>
      <c r="AB83" s="36">
        <v>0</v>
      </c>
      <c r="AC83" s="29">
        <v>0</v>
      </c>
      <c r="AD83" s="13">
        <f t="shared" ref="AD83" si="680">AG83</f>
        <v>0</v>
      </c>
      <c r="AE83" s="29">
        <v>0</v>
      </c>
      <c r="AF83" s="29">
        <v>0</v>
      </c>
      <c r="AG83" s="29">
        <v>0</v>
      </c>
      <c r="AH83" s="29">
        <v>0</v>
      </c>
      <c r="AI83" s="13">
        <f t="shared" ref="AI83" si="681">AL83</f>
        <v>0</v>
      </c>
      <c r="AJ83" s="29">
        <v>0</v>
      </c>
      <c r="AK83" s="29">
        <v>0</v>
      </c>
      <c r="AL83" s="29">
        <v>0</v>
      </c>
      <c r="AM83" s="29">
        <v>0</v>
      </c>
      <c r="AN83" s="13">
        <f t="shared" ref="AN83" si="682">AQ83</f>
        <v>0</v>
      </c>
      <c r="AO83" s="29">
        <v>0</v>
      </c>
      <c r="AP83" s="29">
        <v>0</v>
      </c>
      <c r="AQ83" s="29">
        <v>0</v>
      </c>
      <c r="AR83" s="29">
        <v>0</v>
      </c>
      <c r="AS83" s="13">
        <f t="shared" ref="AS83" si="683">AV83</f>
        <v>0</v>
      </c>
      <c r="AT83" s="29">
        <v>0</v>
      </c>
      <c r="AU83" s="29">
        <v>0</v>
      </c>
      <c r="AV83" s="29">
        <v>0</v>
      </c>
      <c r="AW83" s="29">
        <v>0</v>
      </c>
      <c r="AX83" s="13">
        <f t="shared" ref="AX83" si="684">BA83</f>
        <v>0</v>
      </c>
      <c r="AY83" s="29">
        <v>0</v>
      </c>
      <c r="AZ83" s="29">
        <v>0</v>
      </c>
      <c r="BA83" s="29">
        <v>0</v>
      </c>
      <c r="BB83" s="29">
        <v>0</v>
      </c>
      <c r="BC83" s="13">
        <f t="shared" ref="BC83" si="685">BF83</f>
        <v>0</v>
      </c>
      <c r="BD83" s="29">
        <v>0</v>
      </c>
      <c r="BE83" s="29">
        <v>0</v>
      </c>
      <c r="BF83" s="29">
        <v>0</v>
      </c>
      <c r="BG83" s="29">
        <v>0</v>
      </c>
      <c r="BH83" s="13">
        <f t="shared" ref="BH83" si="686">BK83</f>
        <v>0</v>
      </c>
      <c r="BI83" s="29">
        <v>0</v>
      </c>
      <c r="BJ83" s="29">
        <v>0</v>
      </c>
      <c r="BK83" s="29">
        <v>0</v>
      </c>
      <c r="BL83" s="29">
        <v>0</v>
      </c>
    </row>
    <row r="84" spans="1:64" ht="47.25" x14ac:dyDescent="0.25">
      <c r="A84" s="10" t="s">
        <v>268</v>
      </c>
      <c r="B84" s="78" t="s">
        <v>258</v>
      </c>
      <c r="C84" s="44" t="s">
        <v>24</v>
      </c>
      <c r="D84" s="11" t="s">
        <v>56</v>
      </c>
      <c r="E84" s="13">
        <f t="shared" ref="E84" si="687">J84+O84+T84+Y84+AD84+AI84+AN84+AS84+AX84</f>
        <v>7399.6</v>
      </c>
      <c r="F84" s="13">
        <f t="shared" ref="F84" si="688">K84+P84+U84+Z84+AE84+AJ84+AO84+AT84+AY84</f>
        <v>0</v>
      </c>
      <c r="G84" s="13">
        <f t="shared" ref="G84" si="689">L84+Q84+V84+AA84+AF84+AK84+AP84+AU84+AZ84</f>
        <v>0</v>
      </c>
      <c r="H84" s="13">
        <f t="shared" ref="H84" si="690">M84+R84+W84+AB84+AG84+AL84+AQ84+AV84+BA84</f>
        <v>7399.6</v>
      </c>
      <c r="I84" s="13">
        <f t="shared" ref="I84" si="691">N84+S84+X84+AC84+AH84+AM84+AR84+AW84+BB84</f>
        <v>0</v>
      </c>
      <c r="J84" s="13">
        <f t="shared" ref="J84" si="692">M84</f>
        <v>0</v>
      </c>
      <c r="K84" s="29">
        <v>0</v>
      </c>
      <c r="L84" s="29">
        <v>0</v>
      </c>
      <c r="M84" s="13">
        <v>0</v>
      </c>
      <c r="N84" s="29">
        <v>0</v>
      </c>
      <c r="O84" s="13">
        <f t="shared" ref="O84" si="693">R84</f>
        <v>0</v>
      </c>
      <c r="P84" s="29">
        <v>0</v>
      </c>
      <c r="Q84" s="29">
        <v>0</v>
      </c>
      <c r="R84" s="36">
        <v>0</v>
      </c>
      <c r="S84" s="29">
        <v>0</v>
      </c>
      <c r="T84" s="13">
        <f t="shared" ref="T84" si="694">W84</f>
        <v>7399.6</v>
      </c>
      <c r="U84" s="29">
        <v>0</v>
      </c>
      <c r="V84" s="29">
        <v>0</v>
      </c>
      <c r="W84" s="36">
        <v>7399.6</v>
      </c>
      <c r="X84" s="29">
        <v>0</v>
      </c>
      <c r="Y84" s="13">
        <f t="shared" ref="Y84" si="695">AB84</f>
        <v>0</v>
      </c>
      <c r="Z84" s="29">
        <v>0</v>
      </c>
      <c r="AA84" s="29">
        <v>0</v>
      </c>
      <c r="AB84" s="36">
        <v>0</v>
      </c>
      <c r="AC84" s="29">
        <v>0</v>
      </c>
      <c r="AD84" s="13">
        <f t="shared" ref="AD84" si="696">AG84</f>
        <v>0</v>
      </c>
      <c r="AE84" s="29">
        <v>0</v>
      </c>
      <c r="AF84" s="29">
        <v>0</v>
      </c>
      <c r="AG84" s="29">
        <v>0</v>
      </c>
      <c r="AH84" s="29">
        <v>0</v>
      </c>
      <c r="AI84" s="13">
        <f t="shared" ref="AI84" si="697">AL84</f>
        <v>0</v>
      </c>
      <c r="AJ84" s="29">
        <v>0</v>
      </c>
      <c r="AK84" s="29">
        <v>0</v>
      </c>
      <c r="AL84" s="29">
        <v>0</v>
      </c>
      <c r="AM84" s="29">
        <v>0</v>
      </c>
      <c r="AN84" s="13">
        <f t="shared" ref="AN84" si="698">AQ84</f>
        <v>0</v>
      </c>
      <c r="AO84" s="29">
        <v>0</v>
      </c>
      <c r="AP84" s="29">
        <v>0</v>
      </c>
      <c r="AQ84" s="29">
        <v>0</v>
      </c>
      <c r="AR84" s="29">
        <v>0</v>
      </c>
      <c r="AS84" s="13">
        <f t="shared" ref="AS84" si="699">AV84</f>
        <v>0</v>
      </c>
      <c r="AT84" s="29">
        <v>0</v>
      </c>
      <c r="AU84" s="29">
        <v>0</v>
      </c>
      <c r="AV84" s="29">
        <v>0</v>
      </c>
      <c r="AW84" s="29">
        <v>0</v>
      </c>
      <c r="AX84" s="13">
        <f t="shared" ref="AX84" si="700">BA84</f>
        <v>0</v>
      </c>
      <c r="AY84" s="29">
        <v>0</v>
      </c>
      <c r="AZ84" s="29">
        <v>0</v>
      </c>
      <c r="BA84" s="29">
        <v>0</v>
      </c>
      <c r="BB84" s="29">
        <v>0</v>
      </c>
      <c r="BC84" s="13">
        <f t="shared" ref="BC84" si="701">BF84</f>
        <v>0</v>
      </c>
      <c r="BD84" s="29">
        <v>0</v>
      </c>
      <c r="BE84" s="29">
        <v>0</v>
      </c>
      <c r="BF84" s="29">
        <v>0</v>
      </c>
      <c r="BG84" s="29">
        <v>0</v>
      </c>
      <c r="BH84" s="13">
        <f t="shared" ref="BH84" si="702">BK84</f>
        <v>0</v>
      </c>
      <c r="BI84" s="29">
        <v>0</v>
      </c>
      <c r="BJ84" s="29">
        <v>0</v>
      </c>
      <c r="BK84" s="29">
        <v>0</v>
      </c>
      <c r="BL84" s="29">
        <v>0</v>
      </c>
    </row>
    <row r="85" spans="1:64" ht="47.25" x14ac:dyDescent="0.25">
      <c r="A85" s="10" t="s">
        <v>269</v>
      </c>
      <c r="B85" s="51" t="s">
        <v>40</v>
      </c>
      <c r="C85" s="11" t="s">
        <v>24</v>
      </c>
      <c r="D85" s="11" t="s">
        <v>56</v>
      </c>
      <c r="E85" s="13">
        <f t="shared" ref="E85:G85" si="703">J85+O85+T85+Y85+AD85+AI85+AN85+AS85+AX85+BC85+BH85</f>
        <v>238319.2</v>
      </c>
      <c r="F85" s="13">
        <f t="shared" si="703"/>
        <v>0</v>
      </c>
      <c r="G85" s="13">
        <f t="shared" si="703"/>
        <v>0</v>
      </c>
      <c r="H85" s="13">
        <f>M85+R85+W85+AB85+AG85+AL85+AQ85+AV85+BA85+BF85+BK85</f>
        <v>238319.2</v>
      </c>
      <c r="I85" s="13">
        <f t="shared" si="366"/>
        <v>0</v>
      </c>
      <c r="J85" s="13">
        <f>M85</f>
        <v>0</v>
      </c>
      <c r="K85" s="29">
        <v>0</v>
      </c>
      <c r="L85" s="29">
        <v>0</v>
      </c>
      <c r="M85" s="13">
        <v>0</v>
      </c>
      <c r="N85" s="29">
        <v>0</v>
      </c>
      <c r="O85" s="47">
        <f t="shared" si="434"/>
        <v>0</v>
      </c>
      <c r="P85" s="29">
        <v>0</v>
      </c>
      <c r="Q85" s="29">
        <v>0</v>
      </c>
      <c r="R85" s="47">
        <f>10973.9-10973.9</f>
        <v>0</v>
      </c>
      <c r="S85" s="29"/>
      <c r="T85" s="47">
        <f t="shared" si="566"/>
        <v>0</v>
      </c>
      <c r="U85" s="29">
        <v>0</v>
      </c>
      <c r="V85" s="29">
        <v>0</v>
      </c>
      <c r="W85" s="47">
        <v>0</v>
      </c>
      <c r="X85" s="29"/>
      <c r="Y85" s="13">
        <f>AB85</f>
        <v>0</v>
      </c>
      <c r="Z85" s="29"/>
      <c r="AA85" s="29">
        <v>0</v>
      </c>
      <c r="AB85" s="36">
        <v>0</v>
      </c>
      <c r="AC85" s="29">
        <v>0</v>
      </c>
      <c r="AD85" s="13">
        <f>AG85</f>
        <v>34045.599999999999</v>
      </c>
      <c r="AE85" s="29"/>
      <c r="AF85" s="29">
        <v>0</v>
      </c>
      <c r="AG85" s="36">
        <v>34045.599999999999</v>
      </c>
      <c r="AH85" s="29">
        <v>0</v>
      </c>
      <c r="AI85" s="13">
        <f>AL85</f>
        <v>34045.599999999999</v>
      </c>
      <c r="AJ85" s="29"/>
      <c r="AK85" s="29">
        <v>0</v>
      </c>
      <c r="AL85" s="36">
        <v>34045.599999999999</v>
      </c>
      <c r="AM85" s="29">
        <v>0</v>
      </c>
      <c r="AN85" s="13">
        <f>AQ85</f>
        <v>34045.599999999999</v>
      </c>
      <c r="AO85" s="29"/>
      <c r="AP85" s="29">
        <v>0</v>
      </c>
      <c r="AQ85" s="36">
        <v>34045.599999999999</v>
      </c>
      <c r="AR85" s="29">
        <v>0</v>
      </c>
      <c r="AS85" s="13">
        <f>AV85</f>
        <v>34045.599999999999</v>
      </c>
      <c r="AT85" s="29"/>
      <c r="AU85" s="29">
        <v>0</v>
      </c>
      <c r="AV85" s="36">
        <v>34045.599999999999</v>
      </c>
      <c r="AW85" s="29">
        <v>0</v>
      </c>
      <c r="AX85" s="13">
        <f>BA85</f>
        <v>34045.599999999999</v>
      </c>
      <c r="AY85" s="29"/>
      <c r="AZ85" s="29">
        <v>0</v>
      </c>
      <c r="BA85" s="36">
        <v>34045.599999999999</v>
      </c>
      <c r="BB85" s="29">
        <v>0</v>
      </c>
      <c r="BC85" s="13">
        <f>BF85</f>
        <v>34045.599999999999</v>
      </c>
      <c r="BD85" s="29"/>
      <c r="BE85" s="29">
        <v>0</v>
      </c>
      <c r="BF85" s="36">
        <v>34045.599999999999</v>
      </c>
      <c r="BG85" s="29">
        <v>0</v>
      </c>
      <c r="BH85" s="13">
        <f>BK85</f>
        <v>34045.599999999999</v>
      </c>
      <c r="BI85" s="29"/>
      <c r="BJ85" s="29">
        <v>0</v>
      </c>
      <c r="BK85" s="36">
        <v>34045.599999999999</v>
      </c>
      <c r="BL85" s="29">
        <v>0</v>
      </c>
    </row>
    <row r="86" spans="1:64" ht="52.5" customHeight="1" x14ac:dyDescent="0.25">
      <c r="A86" s="10" t="s">
        <v>48</v>
      </c>
      <c r="B86" s="67" t="s">
        <v>83</v>
      </c>
      <c r="C86" s="68"/>
      <c r="D86" s="69"/>
      <c r="E86" s="13">
        <f>SUM(E87:E95)</f>
        <v>1812.6999999999998</v>
      </c>
      <c r="F86" s="13">
        <f t="shared" ref="F86:BL86" si="704">SUM(F87:F95)</f>
        <v>0</v>
      </c>
      <c r="G86" s="13">
        <f t="shared" si="704"/>
        <v>0</v>
      </c>
      <c r="H86" s="13">
        <f t="shared" si="704"/>
        <v>1812.6999999999998</v>
      </c>
      <c r="I86" s="13">
        <f t="shared" si="704"/>
        <v>0</v>
      </c>
      <c r="J86" s="13">
        <f t="shared" si="704"/>
        <v>1184.3999999999999</v>
      </c>
      <c r="K86" s="13">
        <f t="shared" si="704"/>
        <v>0</v>
      </c>
      <c r="L86" s="13">
        <f t="shared" si="704"/>
        <v>0</v>
      </c>
      <c r="M86" s="13">
        <f t="shared" si="704"/>
        <v>1184.3999999999999</v>
      </c>
      <c r="N86" s="13">
        <f t="shared" si="704"/>
        <v>0</v>
      </c>
      <c r="O86" s="13">
        <f t="shared" si="704"/>
        <v>628.29999999999995</v>
      </c>
      <c r="P86" s="13">
        <f t="shared" si="704"/>
        <v>0</v>
      </c>
      <c r="Q86" s="13">
        <f t="shared" si="704"/>
        <v>0</v>
      </c>
      <c r="R86" s="13">
        <f t="shared" si="704"/>
        <v>628.29999999999995</v>
      </c>
      <c r="S86" s="13">
        <f t="shared" si="704"/>
        <v>0</v>
      </c>
      <c r="T86" s="13">
        <f t="shared" si="704"/>
        <v>0</v>
      </c>
      <c r="U86" s="13">
        <f t="shared" si="704"/>
        <v>0</v>
      </c>
      <c r="V86" s="13">
        <f t="shared" si="704"/>
        <v>0</v>
      </c>
      <c r="W86" s="13">
        <f t="shared" si="704"/>
        <v>0</v>
      </c>
      <c r="X86" s="13">
        <f t="shared" si="704"/>
        <v>0</v>
      </c>
      <c r="Y86" s="13">
        <f t="shared" si="704"/>
        <v>0</v>
      </c>
      <c r="Z86" s="13">
        <f t="shared" si="704"/>
        <v>0</v>
      </c>
      <c r="AA86" s="13">
        <f t="shared" si="704"/>
        <v>0</v>
      </c>
      <c r="AB86" s="13">
        <f t="shared" si="704"/>
        <v>0</v>
      </c>
      <c r="AC86" s="13">
        <f t="shared" si="704"/>
        <v>0</v>
      </c>
      <c r="AD86" s="13">
        <f t="shared" si="704"/>
        <v>0</v>
      </c>
      <c r="AE86" s="13">
        <f t="shared" si="704"/>
        <v>0</v>
      </c>
      <c r="AF86" s="13">
        <f t="shared" si="704"/>
        <v>0</v>
      </c>
      <c r="AG86" s="13">
        <f t="shared" si="704"/>
        <v>0</v>
      </c>
      <c r="AH86" s="13">
        <f t="shared" si="704"/>
        <v>0</v>
      </c>
      <c r="AI86" s="13">
        <f t="shared" si="704"/>
        <v>0</v>
      </c>
      <c r="AJ86" s="13">
        <f t="shared" si="704"/>
        <v>0</v>
      </c>
      <c r="AK86" s="13">
        <f t="shared" si="704"/>
        <v>0</v>
      </c>
      <c r="AL86" s="13">
        <f t="shared" si="704"/>
        <v>0</v>
      </c>
      <c r="AM86" s="13">
        <f t="shared" si="704"/>
        <v>0</v>
      </c>
      <c r="AN86" s="13">
        <f t="shared" si="704"/>
        <v>0</v>
      </c>
      <c r="AO86" s="13">
        <f t="shared" si="704"/>
        <v>0</v>
      </c>
      <c r="AP86" s="13">
        <f t="shared" si="704"/>
        <v>0</v>
      </c>
      <c r="AQ86" s="13">
        <f t="shared" si="704"/>
        <v>0</v>
      </c>
      <c r="AR86" s="13">
        <f t="shared" si="704"/>
        <v>0</v>
      </c>
      <c r="AS86" s="13">
        <f t="shared" si="704"/>
        <v>0</v>
      </c>
      <c r="AT86" s="13">
        <f t="shared" si="704"/>
        <v>0</v>
      </c>
      <c r="AU86" s="13">
        <f t="shared" si="704"/>
        <v>0</v>
      </c>
      <c r="AV86" s="13">
        <f t="shared" si="704"/>
        <v>0</v>
      </c>
      <c r="AW86" s="13">
        <f t="shared" si="704"/>
        <v>0</v>
      </c>
      <c r="AX86" s="13">
        <f t="shared" si="704"/>
        <v>0</v>
      </c>
      <c r="AY86" s="13">
        <f t="shared" si="704"/>
        <v>0</v>
      </c>
      <c r="AZ86" s="13">
        <f t="shared" si="704"/>
        <v>0</v>
      </c>
      <c r="BA86" s="13">
        <f t="shared" si="704"/>
        <v>0</v>
      </c>
      <c r="BB86" s="13">
        <f t="shared" si="704"/>
        <v>0</v>
      </c>
      <c r="BC86" s="13">
        <f t="shared" si="704"/>
        <v>0</v>
      </c>
      <c r="BD86" s="13">
        <f t="shared" si="704"/>
        <v>0</v>
      </c>
      <c r="BE86" s="13">
        <f t="shared" si="704"/>
        <v>0</v>
      </c>
      <c r="BF86" s="13">
        <f t="shared" si="704"/>
        <v>0</v>
      </c>
      <c r="BG86" s="13">
        <f t="shared" si="704"/>
        <v>0</v>
      </c>
      <c r="BH86" s="13">
        <f t="shared" si="704"/>
        <v>0</v>
      </c>
      <c r="BI86" s="13">
        <f t="shared" si="704"/>
        <v>0</v>
      </c>
      <c r="BJ86" s="13">
        <f t="shared" si="704"/>
        <v>0</v>
      </c>
      <c r="BK86" s="13">
        <f t="shared" si="704"/>
        <v>0</v>
      </c>
      <c r="BL86" s="13">
        <f t="shared" si="704"/>
        <v>0</v>
      </c>
    </row>
    <row r="87" spans="1:64" ht="47.25" x14ac:dyDescent="0.25">
      <c r="A87" s="10" t="s">
        <v>93</v>
      </c>
      <c r="B87" s="20" t="s">
        <v>100</v>
      </c>
      <c r="C87" s="11" t="s">
        <v>24</v>
      </c>
      <c r="D87" s="11" t="s">
        <v>56</v>
      </c>
      <c r="E87" s="13">
        <f t="shared" ref="E87:F92" si="705">J87+O87+T87+Y87+AD87+AI87+AN87+AS87+AX87</f>
        <v>178.5</v>
      </c>
      <c r="F87" s="13">
        <f t="shared" si="705"/>
        <v>0</v>
      </c>
      <c r="G87" s="13">
        <f t="shared" ref="G87" si="706">L87+Q87+V87+AA87+AF87+AK87+AP87+AU87+AZ87</f>
        <v>0</v>
      </c>
      <c r="H87" s="13">
        <f t="shared" ref="H87:H88" si="707">M87+R87+W87+AB87+AG87+AL87+AQ87+AV87+BA87</f>
        <v>178.5</v>
      </c>
      <c r="I87" s="13">
        <f t="shared" ref="I87:I94" si="708">N87+S87+X87+AC87+AH87+AM87+AR87+AW87+BB87</f>
        <v>0</v>
      </c>
      <c r="J87" s="13">
        <f t="shared" ref="J87:J92" si="709">M87</f>
        <v>178.5</v>
      </c>
      <c r="K87" s="29">
        <v>0</v>
      </c>
      <c r="L87" s="29">
        <v>0</v>
      </c>
      <c r="M87" s="13">
        <v>178.5</v>
      </c>
      <c r="N87" s="29">
        <v>0</v>
      </c>
      <c r="O87" s="13">
        <f t="shared" ref="O87:O94" si="710">R87</f>
        <v>0</v>
      </c>
      <c r="P87" s="29">
        <v>0</v>
      </c>
      <c r="Q87" s="29">
        <v>0</v>
      </c>
      <c r="R87" s="29">
        <v>0</v>
      </c>
      <c r="S87" s="29">
        <v>0</v>
      </c>
      <c r="T87" s="13">
        <f t="shared" ref="T87:T94" si="711">W87</f>
        <v>0</v>
      </c>
      <c r="U87" s="29">
        <v>0</v>
      </c>
      <c r="V87" s="29">
        <v>0</v>
      </c>
      <c r="W87" s="29">
        <v>0</v>
      </c>
      <c r="X87" s="29">
        <v>0</v>
      </c>
      <c r="Y87" s="13">
        <f t="shared" ref="Y87:Y94" si="712">AB87</f>
        <v>0</v>
      </c>
      <c r="Z87" s="29">
        <v>0</v>
      </c>
      <c r="AA87" s="29">
        <v>0</v>
      </c>
      <c r="AB87" s="29">
        <v>0</v>
      </c>
      <c r="AC87" s="29">
        <v>0</v>
      </c>
      <c r="AD87" s="13">
        <f t="shared" ref="AD87:AD94" si="713">AG87</f>
        <v>0</v>
      </c>
      <c r="AE87" s="29">
        <v>0</v>
      </c>
      <c r="AF87" s="29">
        <v>0</v>
      </c>
      <c r="AG87" s="29">
        <v>0</v>
      </c>
      <c r="AH87" s="29">
        <v>0</v>
      </c>
      <c r="AI87" s="13">
        <f t="shared" ref="AI87:AI94" si="714">AL87</f>
        <v>0</v>
      </c>
      <c r="AJ87" s="29">
        <v>0</v>
      </c>
      <c r="AK87" s="29">
        <v>0</v>
      </c>
      <c r="AL87" s="29">
        <v>0</v>
      </c>
      <c r="AM87" s="29">
        <v>0</v>
      </c>
      <c r="AN87" s="13">
        <f t="shared" ref="AN87:AN94" si="715">AQ87</f>
        <v>0</v>
      </c>
      <c r="AO87" s="29">
        <v>0</v>
      </c>
      <c r="AP87" s="29">
        <v>0</v>
      </c>
      <c r="AQ87" s="29">
        <v>0</v>
      </c>
      <c r="AR87" s="29">
        <v>0</v>
      </c>
      <c r="AS87" s="13">
        <f t="shared" ref="AS87:AS94" si="716">AV87</f>
        <v>0</v>
      </c>
      <c r="AT87" s="29">
        <v>0</v>
      </c>
      <c r="AU87" s="29">
        <v>0</v>
      </c>
      <c r="AV87" s="29">
        <v>0</v>
      </c>
      <c r="AW87" s="29">
        <v>0</v>
      </c>
      <c r="AX87" s="13">
        <f t="shared" ref="AX87:AX94" si="717">BA87</f>
        <v>0</v>
      </c>
      <c r="AY87" s="29">
        <v>0</v>
      </c>
      <c r="AZ87" s="29">
        <v>0</v>
      </c>
      <c r="BA87" s="29">
        <v>0</v>
      </c>
      <c r="BB87" s="29">
        <v>0</v>
      </c>
      <c r="BC87" s="13">
        <f t="shared" ref="BC87:BC94" si="718">BF87</f>
        <v>0</v>
      </c>
      <c r="BD87" s="29">
        <v>0</v>
      </c>
      <c r="BE87" s="29">
        <v>0</v>
      </c>
      <c r="BF87" s="29">
        <v>0</v>
      </c>
      <c r="BG87" s="29">
        <v>0</v>
      </c>
      <c r="BH87" s="13">
        <f t="shared" ref="BH87:BH94" si="719">BK87</f>
        <v>0</v>
      </c>
      <c r="BI87" s="29">
        <v>0</v>
      </c>
      <c r="BJ87" s="29">
        <v>0</v>
      </c>
      <c r="BK87" s="29">
        <v>0</v>
      </c>
      <c r="BL87" s="29">
        <v>0</v>
      </c>
    </row>
    <row r="88" spans="1:64" ht="47.25" x14ac:dyDescent="0.25">
      <c r="A88" s="10" t="s">
        <v>94</v>
      </c>
      <c r="B88" s="21" t="s">
        <v>101</v>
      </c>
      <c r="C88" s="11" t="s">
        <v>24</v>
      </c>
      <c r="D88" s="11" t="s">
        <v>56</v>
      </c>
      <c r="E88" s="13">
        <f t="shared" si="705"/>
        <v>94.9</v>
      </c>
      <c r="F88" s="13">
        <f t="shared" si="705"/>
        <v>0</v>
      </c>
      <c r="G88" s="13">
        <f t="shared" ref="G88:G94" si="720">L88+Q88+V88+AA88+AF88+AK88+AP88+AU88+AZ88</f>
        <v>0</v>
      </c>
      <c r="H88" s="13">
        <f t="shared" si="707"/>
        <v>94.9</v>
      </c>
      <c r="I88" s="13">
        <f t="shared" si="708"/>
        <v>0</v>
      </c>
      <c r="J88" s="13">
        <f t="shared" si="709"/>
        <v>94.9</v>
      </c>
      <c r="K88" s="29">
        <v>0</v>
      </c>
      <c r="L88" s="29">
        <v>0</v>
      </c>
      <c r="M88" s="13">
        <v>94.9</v>
      </c>
      <c r="N88" s="29">
        <v>0</v>
      </c>
      <c r="O88" s="13">
        <f t="shared" si="710"/>
        <v>0</v>
      </c>
      <c r="P88" s="29">
        <v>0</v>
      </c>
      <c r="Q88" s="29">
        <v>0</v>
      </c>
      <c r="R88" s="29">
        <v>0</v>
      </c>
      <c r="S88" s="29">
        <v>0</v>
      </c>
      <c r="T88" s="13">
        <f t="shared" si="711"/>
        <v>0</v>
      </c>
      <c r="U88" s="29">
        <v>0</v>
      </c>
      <c r="V88" s="29">
        <v>0</v>
      </c>
      <c r="W88" s="29">
        <v>0</v>
      </c>
      <c r="X88" s="29">
        <v>0</v>
      </c>
      <c r="Y88" s="13">
        <f t="shared" si="712"/>
        <v>0</v>
      </c>
      <c r="Z88" s="29">
        <v>0</v>
      </c>
      <c r="AA88" s="29">
        <v>0</v>
      </c>
      <c r="AB88" s="29">
        <v>0</v>
      </c>
      <c r="AC88" s="29">
        <v>0</v>
      </c>
      <c r="AD88" s="13">
        <f t="shared" si="713"/>
        <v>0</v>
      </c>
      <c r="AE88" s="29">
        <v>0</v>
      </c>
      <c r="AF88" s="29">
        <v>0</v>
      </c>
      <c r="AG88" s="29">
        <v>0</v>
      </c>
      <c r="AH88" s="29">
        <v>0</v>
      </c>
      <c r="AI88" s="13">
        <f t="shared" si="714"/>
        <v>0</v>
      </c>
      <c r="AJ88" s="29">
        <v>0</v>
      </c>
      <c r="AK88" s="29">
        <v>0</v>
      </c>
      <c r="AL88" s="29">
        <v>0</v>
      </c>
      <c r="AM88" s="29">
        <v>0</v>
      </c>
      <c r="AN88" s="13">
        <f t="shared" si="715"/>
        <v>0</v>
      </c>
      <c r="AO88" s="29">
        <v>0</v>
      </c>
      <c r="AP88" s="29">
        <v>0</v>
      </c>
      <c r="AQ88" s="29">
        <v>0</v>
      </c>
      <c r="AR88" s="29">
        <v>0</v>
      </c>
      <c r="AS88" s="13">
        <f t="shared" si="716"/>
        <v>0</v>
      </c>
      <c r="AT88" s="29">
        <v>0</v>
      </c>
      <c r="AU88" s="29">
        <v>0</v>
      </c>
      <c r="AV88" s="29">
        <v>0</v>
      </c>
      <c r="AW88" s="29">
        <v>0</v>
      </c>
      <c r="AX88" s="13">
        <f t="shared" si="717"/>
        <v>0</v>
      </c>
      <c r="AY88" s="29">
        <v>0</v>
      </c>
      <c r="AZ88" s="29">
        <v>0</v>
      </c>
      <c r="BA88" s="29">
        <v>0</v>
      </c>
      <c r="BB88" s="29">
        <v>0</v>
      </c>
      <c r="BC88" s="13">
        <f t="shared" si="718"/>
        <v>0</v>
      </c>
      <c r="BD88" s="29">
        <v>0</v>
      </c>
      <c r="BE88" s="29">
        <v>0</v>
      </c>
      <c r="BF88" s="29">
        <v>0</v>
      </c>
      <c r="BG88" s="29">
        <v>0</v>
      </c>
      <c r="BH88" s="13">
        <f t="shared" si="719"/>
        <v>0</v>
      </c>
      <c r="BI88" s="29">
        <v>0</v>
      </c>
      <c r="BJ88" s="29">
        <v>0</v>
      </c>
      <c r="BK88" s="29">
        <v>0</v>
      </c>
      <c r="BL88" s="29">
        <v>0</v>
      </c>
    </row>
    <row r="89" spans="1:64" ht="47.25" x14ac:dyDescent="0.25">
      <c r="A89" s="10" t="s">
        <v>95</v>
      </c>
      <c r="B89" s="25" t="s">
        <v>102</v>
      </c>
      <c r="C89" s="11" t="s">
        <v>24</v>
      </c>
      <c r="D89" s="11" t="s">
        <v>56</v>
      </c>
      <c r="E89" s="13">
        <f t="shared" si="705"/>
        <v>136.4</v>
      </c>
      <c r="F89" s="13">
        <f t="shared" si="705"/>
        <v>0</v>
      </c>
      <c r="G89" s="13">
        <f t="shared" si="720"/>
        <v>0</v>
      </c>
      <c r="H89" s="13">
        <f t="shared" ref="H89" si="721">M89+R89+W89+AB89+AG89+AL89+AQ89+AV89+BA89</f>
        <v>136.4</v>
      </c>
      <c r="I89" s="13">
        <f t="shared" si="708"/>
        <v>0</v>
      </c>
      <c r="J89" s="13">
        <f t="shared" si="709"/>
        <v>136.4</v>
      </c>
      <c r="K89" s="29">
        <v>0</v>
      </c>
      <c r="L89" s="29">
        <v>0</v>
      </c>
      <c r="M89" s="13">
        <f>136.3+0.1</f>
        <v>136.4</v>
      </c>
      <c r="N89" s="29">
        <v>0</v>
      </c>
      <c r="O89" s="13">
        <f t="shared" si="710"/>
        <v>0</v>
      </c>
      <c r="P89" s="29">
        <v>0</v>
      </c>
      <c r="Q89" s="29">
        <v>0</v>
      </c>
      <c r="R89" s="29">
        <v>0</v>
      </c>
      <c r="S89" s="29">
        <v>0</v>
      </c>
      <c r="T89" s="13">
        <f t="shared" si="711"/>
        <v>0</v>
      </c>
      <c r="U89" s="29">
        <v>0</v>
      </c>
      <c r="V89" s="29">
        <v>0</v>
      </c>
      <c r="W89" s="29">
        <v>0</v>
      </c>
      <c r="X89" s="29">
        <v>0</v>
      </c>
      <c r="Y89" s="13">
        <f t="shared" si="712"/>
        <v>0</v>
      </c>
      <c r="Z89" s="29">
        <v>0</v>
      </c>
      <c r="AA89" s="29">
        <v>0</v>
      </c>
      <c r="AB89" s="29">
        <v>0</v>
      </c>
      <c r="AC89" s="29">
        <v>0</v>
      </c>
      <c r="AD89" s="13">
        <f t="shared" si="713"/>
        <v>0</v>
      </c>
      <c r="AE89" s="29">
        <v>0</v>
      </c>
      <c r="AF89" s="29">
        <v>0</v>
      </c>
      <c r="AG89" s="29">
        <v>0</v>
      </c>
      <c r="AH89" s="29">
        <v>0</v>
      </c>
      <c r="AI89" s="13">
        <f t="shared" si="714"/>
        <v>0</v>
      </c>
      <c r="AJ89" s="29">
        <v>0</v>
      </c>
      <c r="AK89" s="29">
        <v>0</v>
      </c>
      <c r="AL89" s="29">
        <v>0</v>
      </c>
      <c r="AM89" s="29">
        <v>0</v>
      </c>
      <c r="AN89" s="13">
        <f t="shared" si="715"/>
        <v>0</v>
      </c>
      <c r="AO89" s="29">
        <v>0</v>
      </c>
      <c r="AP89" s="29">
        <v>0</v>
      </c>
      <c r="AQ89" s="29">
        <v>0</v>
      </c>
      <c r="AR89" s="29">
        <v>0</v>
      </c>
      <c r="AS89" s="13">
        <f t="shared" si="716"/>
        <v>0</v>
      </c>
      <c r="AT89" s="29">
        <v>0</v>
      </c>
      <c r="AU89" s="29">
        <v>0</v>
      </c>
      <c r="AV89" s="29">
        <v>0</v>
      </c>
      <c r="AW89" s="29">
        <v>0</v>
      </c>
      <c r="AX89" s="13">
        <f t="shared" si="717"/>
        <v>0</v>
      </c>
      <c r="AY89" s="29">
        <v>0</v>
      </c>
      <c r="AZ89" s="29">
        <v>0</v>
      </c>
      <c r="BA89" s="29">
        <v>0</v>
      </c>
      <c r="BB89" s="29">
        <v>0</v>
      </c>
      <c r="BC89" s="13">
        <f t="shared" si="718"/>
        <v>0</v>
      </c>
      <c r="BD89" s="29">
        <v>0</v>
      </c>
      <c r="BE89" s="29">
        <v>0</v>
      </c>
      <c r="BF89" s="29">
        <v>0</v>
      </c>
      <c r="BG89" s="29">
        <v>0</v>
      </c>
      <c r="BH89" s="13">
        <f t="shared" si="719"/>
        <v>0</v>
      </c>
      <c r="BI89" s="29">
        <v>0</v>
      </c>
      <c r="BJ89" s="29">
        <v>0</v>
      </c>
      <c r="BK89" s="29">
        <v>0</v>
      </c>
      <c r="BL89" s="29">
        <v>0</v>
      </c>
    </row>
    <row r="90" spans="1:64" ht="47.25" x14ac:dyDescent="0.25">
      <c r="A90" s="10" t="s">
        <v>96</v>
      </c>
      <c r="B90" s="20" t="s">
        <v>103</v>
      </c>
      <c r="C90" s="11" t="s">
        <v>24</v>
      </c>
      <c r="D90" s="11" t="s">
        <v>56</v>
      </c>
      <c r="E90" s="13">
        <f t="shared" si="705"/>
        <v>42.5</v>
      </c>
      <c r="F90" s="13">
        <f t="shared" si="705"/>
        <v>0</v>
      </c>
      <c r="G90" s="13">
        <f t="shared" si="720"/>
        <v>0</v>
      </c>
      <c r="H90" s="13">
        <f>M90+R90+W90+AB90+AG90+AL90+AQ90+AV90+BA90</f>
        <v>42.5</v>
      </c>
      <c r="I90" s="13">
        <f t="shared" si="708"/>
        <v>0</v>
      </c>
      <c r="J90" s="13">
        <f t="shared" si="709"/>
        <v>42.5</v>
      </c>
      <c r="K90" s="29">
        <v>0</v>
      </c>
      <c r="L90" s="29">
        <v>0</v>
      </c>
      <c r="M90" s="13">
        <v>42.5</v>
      </c>
      <c r="N90" s="29">
        <v>0</v>
      </c>
      <c r="O90" s="13">
        <f t="shared" si="710"/>
        <v>0</v>
      </c>
      <c r="P90" s="29">
        <v>0</v>
      </c>
      <c r="Q90" s="29">
        <v>0</v>
      </c>
      <c r="R90" s="29">
        <v>0</v>
      </c>
      <c r="S90" s="29">
        <v>0</v>
      </c>
      <c r="T90" s="13">
        <f t="shared" si="711"/>
        <v>0</v>
      </c>
      <c r="U90" s="29">
        <v>0</v>
      </c>
      <c r="V90" s="29">
        <v>0</v>
      </c>
      <c r="W90" s="29">
        <v>0</v>
      </c>
      <c r="X90" s="29">
        <v>0</v>
      </c>
      <c r="Y90" s="13">
        <f t="shared" si="712"/>
        <v>0</v>
      </c>
      <c r="Z90" s="29">
        <v>0</v>
      </c>
      <c r="AA90" s="29">
        <v>0</v>
      </c>
      <c r="AB90" s="29">
        <v>0</v>
      </c>
      <c r="AC90" s="29">
        <v>0</v>
      </c>
      <c r="AD90" s="13">
        <f t="shared" si="713"/>
        <v>0</v>
      </c>
      <c r="AE90" s="29">
        <v>0</v>
      </c>
      <c r="AF90" s="29">
        <v>0</v>
      </c>
      <c r="AG90" s="29">
        <v>0</v>
      </c>
      <c r="AH90" s="29">
        <v>0</v>
      </c>
      <c r="AI90" s="13">
        <f t="shared" si="714"/>
        <v>0</v>
      </c>
      <c r="AJ90" s="29">
        <v>0</v>
      </c>
      <c r="AK90" s="29">
        <v>0</v>
      </c>
      <c r="AL90" s="29">
        <v>0</v>
      </c>
      <c r="AM90" s="29">
        <v>0</v>
      </c>
      <c r="AN90" s="13">
        <f t="shared" si="715"/>
        <v>0</v>
      </c>
      <c r="AO90" s="29">
        <v>0</v>
      </c>
      <c r="AP90" s="29">
        <v>0</v>
      </c>
      <c r="AQ90" s="29">
        <v>0</v>
      </c>
      <c r="AR90" s="29">
        <v>0</v>
      </c>
      <c r="AS90" s="13">
        <f t="shared" si="716"/>
        <v>0</v>
      </c>
      <c r="AT90" s="29">
        <v>0</v>
      </c>
      <c r="AU90" s="29">
        <v>0</v>
      </c>
      <c r="AV90" s="29">
        <v>0</v>
      </c>
      <c r="AW90" s="29">
        <v>0</v>
      </c>
      <c r="AX90" s="13">
        <f t="shared" si="717"/>
        <v>0</v>
      </c>
      <c r="AY90" s="29">
        <v>0</v>
      </c>
      <c r="AZ90" s="29">
        <v>0</v>
      </c>
      <c r="BA90" s="29">
        <v>0</v>
      </c>
      <c r="BB90" s="29">
        <v>0</v>
      </c>
      <c r="BC90" s="13">
        <f t="shared" si="718"/>
        <v>0</v>
      </c>
      <c r="BD90" s="29">
        <v>0</v>
      </c>
      <c r="BE90" s="29">
        <v>0</v>
      </c>
      <c r="BF90" s="29">
        <v>0</v>
      </c>
      <c r="BG90" s="29">
        <v>0</v>
      </c>
      <c r="BH90" s="13">
        <f t="shared" si="719"/>
        <v>0</v>
      </c>
      <c r="BI90" s="29">
        <v>0</v>
      </c>
      <c r="BJ90" s="29">
        <v>0</v>
      </c>
      <c r="BK90" s="29">
        <v>0</v>
      </c>
      <c r="BL90" s="29">
        <v>0</v>
      </c>
    </row>
    <row r="91" spans="1:64" ht="47.25" x14ac:dyDescent="0.25">
      <c r="A91" s="10" t="s">
        <v>97</v>
      </c>
      <c r="B91" s="20" t="s">
        <v>104</v>
      </c>
      <c r="C91" s="11" t="s">
        <v>24</v>
      </c>
      <c r="D91" s="11" t="s">
        <v>56</v>
      </c>
      <c r="E91" s="13">
        <f t="shared" si="705"/>
        <v>189.4</v>
      </c>
      <c r="F91" s="13">
        <f t="shared" si="705"/>
        <v>0</v>
      </c>
      <c r="G91" s="13">
        <f t="shared" si="720"/>
        <v>0</v>
      </c>
      <c r="H91" s="13">
        <f>M91+R91+W91+AB91+AG91+AL91+AQ91+AV91+BA91</f>
        <v>189.4</v>
      </c>
      <c r="I91" s="13">
        <f t="shared" si="708"/>
        <v>0</v>
      </c>
      <c r="J91" s="13">
        <f t="shared" si="709"/>
        <v>189.4</v>
      </c>
      <c r="K91" s="29">
        <v>0</v>
      </c>
      <c r="L91" s="29">
        <v>0</v>
      </c>
      <c r="M91" s="13">
        <v>189.4</v>
      </c>
      <c r="N91" s="29">
        <v>0</v>
      </c>
      <c r="O91" s="13">
        <f t="shared" si="710"/>
        <v>0</v>
      </c>
      <c r="P91" s="29">
        <v>0</v>
      </c>
      <c r="Q91" s="29">
        <v>0</v>
      </c>
      <c r="R91" s="29">
        <v>0</v>
      </c>
      <c r="S91" s="29">
        <v>0</v>
      </c>
      <c r="T91" s="13">
        <f t="shared" si="711"/>
        <v>0</v>
      </c>
      <c r="U91" s="29">
        <v>0</v>
      </c>
      <c r="V91" s="29">
        <v>0</v>
      </c>
      <c r="W91" s="29">
        <v>0</v>
      </c>
      <c r="X91" s="29">
        <v>0</v>
      </c>
      <c r="Y91" s="13">
        <f t="shared" si="712"/>
        <v>0</v>
      </c>
      <c r="Z91" s="29">
        <v>0</v>
      </c>
      <c r="AA91" s="29">
        <v>0</v>
      </c>
      <c r="AB91" s="29">
        <v>0</v>
      </c>
      <c r="AC91" s="29">
        <v>0</v>
      </c>
      <c r="AD91" s="13">
        <f t="shared" si="713"/>
        <v>0</v>
      </c>
      <c r="AE91" s="29">
        <v>0</v>
      </c>
      <c r="AF91" s="29">
        <v>0</v>
      </c>
      <c r="AG91" s="29">
        <v>0</v>
      </c>
      <c r="AH91" s="29">
        <v>0</v>
      </c>
      <c r="AI91" s="13">
        <f t="shared" si="714"/>
        <v>0</v>
      </c>
      <c r="AJ91" s="29">
        <v>0</v>
      </c>
      <c r="AK91" s="29">
        <v>0</v>
      </c>
      <c r="AL91" s="29">
        <v>0</v>
      </c>
      <c r="AM91" s="29">
        <v>0</v>
      </c>
      <c r="AN91" s="13">
        <f t="shared" si="715"/>
        <v>0</v>
      </c>
      <c r="AO91" s="29">
        <v>0</v>
      </c>
      <c r="AP91" s="29">
        <v>0</v>
      </c>
      <c r="AQ91" s="29">
        <v>0</v>
      </c>
      <c r="AR91" s="29">
        <v>0</v>
      </c>
      <c r="AS91" s="13">
        <f t="shared" si="716"/>
        <v>0</v>
      </c>
      <c r="AT91" s="29">
        <v>0</v>
      </c>
      <c r="AU91" s="29">
        <v>0</v>
      </c>
      <c r="AV91" s="29">
        <v>0</v>
      </c>
      <c r="AW91" s="29">
        <v>0</v>
      </c>
      <c r="AX91" s="13">
        <f t="shared" si="717"/>
        <v>0</v>
      </c>
      <c r="AY91" s="29">
        <v>0</v>
      </c>
      <c r="AZ91" s="29">
        <v>0</v>
      </c>
      <c r="BA91" s="29">
        <v>0</v>
      </c>
      <c r="BB91" s="29">
        <v>0</v>
      </c>
      <c r="BC91" s="13">
        <f t="shared" si="718"/>
        <v>0</v>
      </c>
      <c r="BD91" s="29">
        <v>0</v>
      </c>
      <c r="BE91" s="29">
        <v>0</v>
      </c>
      <c r="BF91" s="29">
        <v>0</v>
      </c>
      <c r="BG91" s="29">
        <v>0</v>
      </c>
      <c r="BH91" s="13">
        <f t="shared" si="719"/>
        <v>0</v>
      </c>
      <c r="BI91" s="29">
        <v>0</v>
      </c>
      <c r="BJ91" s="29">
        <v>0</v>
      </c>
      <c r="BK91" s="29">
        <v>0</v>
      </c>
      <c r="BL91" s="29">
        <v>0</v>
      </c>
    </row>
    <row r="92" spans="1:64" ht="47.25" x14ac:dyDescent="0.25">
      <c r="A92" s="10" t="s">
        <v>98</v>
      </c>
      <c r="B92" s="20" t="s">
        <v>105</v>
      </c>
      <c r="C92" s="11" t="s">
        <v>24</v>
      </c>
      <c r="D92" s="11" t="s">
        <v>56</v>
      </c>
      <c r="E92" s="13">
        <f t="shared" si="705"/>
        <v>196.4</v>
      </c>
      <c r="F92" s="13">
        <f t="shared" si="705"/>
        <v>0</v>
      </c>
      <c r="G92" s="13">
        <f t="shared" si="720"/>
        <v>0</v>
      </c>
      <c r="H92" s="13">
        <f>M92+R92+W92+AB92+AG92+AL92+AQ92+AV92+BA92</f>
        <v>196.4</v>
      </c>
      <c r="I92" s="13">
        <f t="shared" si="708"/>
        <v>0</v>
      </c>
      <c r="J92" s="13">
        <f t="shared" si="709"/>
        <v>196.4</v>
      </c>
      <c r="K92" s="29">
        <v>0</v>
      </c>
      <c r="L92" s="29">
        <v>0</v>
      </c>
      <c r="M92" s="13">
        <v>196.4</v>
      </c>
      <c r="N92" s="29">
        <v>0</v>
      </c>
      <c r="O92" s="13">
        <f t="shared" si="710"/>
        <v>0</v>
      </c>
      <c r="P92" s="29">
        <v>0</v>
      </c>
      <c r="Q92" s="29">
        <v>0</v>
      </c>
      <c r="R92" s="29">
        <v>0</v>
      </c>
      <c r="S92" s="29">
        <v>0</v>
      </c>
      <c r="T92" s="13">
        <f t="shared" si="711"/>
        <v>0</v>
      </c>
      <c r="U92" s="29">
        <v>0</v>
      </c>
      <c r="V92" s="29">
        <v>0</v>
      </c>
      <c r="W92" s="29">
        <v>0</v>
      </c>
      <c r="X92" s="29">
        <v>0</v>
      </c>
      <c r="Y92" s="13">
        <f t="shared" si="712"/>
        <v>0</v>
      </c>
      <c r="Z92" s="29">
        <v>0</v>
      </c>
      <c r="AA92" s="29">
        <v>0</v>
      </c>
      <c r="AB92" s="29">
        <v>0</v>
      </c>
      <c r="AC92" s="29">
        <v>0</v>
      </c>
      <c r="AD92" s="13">
        <f t="shared" si="713"/>
        <v>0</v>
      </c>
      <c r="AE92" s="29">
        <v>0</v>
      </c>
      <c r="AF92" s="29">
        <v>0</v>
      </c>
      <c r="AG92" s="29">
        <v>0</v>
      </c>
      <c r="AH92" s="29">
        <v>0</v>
      </c>
      <c r="AI92" s="13">
        <f t="shared" si="714"/>
        <v>0</v>
      </c>
      <c r="AJ92" s="29">
        <v>0</v>
      </c>
      <c r="AK92" s="29">
        <v>0</v>
      </c>
      <c r="AL92" s="29">
        <v>0</v>
      </c>
      <c r="AM92" s="29">
        <v>0</v>
      </c>
      <c r="AN92" s="13">
        <f t="shared" si="715"/>
        <v>0</v>
      </c>
      <c r="AO92" s="29">
        <v>0</v>
      </c>
      <c r="AP92" s="29">
        <v>0</v>
      </c>
      <c r="AQ92" s="29">
        <v>0</v>
      </c>
      <c r="AR92" s="29">
        <v>0</v>
      </c>
      <c r="AS92" s="13">
        <f t="shared" si="716"/>
        <v>0</v>
      </c>
      <c r="AT92" s="29">
        <v>0</v>
      </c>
      <c r="AU92" s="29">
        <v>0</v>
      </c>
      <c r="AV92" s="29">
        <v>0</v>
      </c>
      <c r="AW92" s="29">
        <v>0</v>
      </c>
      <c r="AX92" s="13">
        <f t="shared" si="717"/>
        <v>0</v>
      </c>
      <c r="AY92" s="29">
        <v>0</v>
      </c>
      <c r="AZ92" s="29">
        <v>0</v>
      </c>
      <c r="BA92" s="29">
        <v>0</v>
      </c>
      <c r="BB92" s="29">
        <v>0</v>
      </c>
      <c r="BC92" s="13">
        <f t="shared" si="718"/>
        <v>0</v>
      </c>
      <c r="BD92" s="29">
        <v>0</v>
      </c>
      <c r="BE92" s="29">
        <v>0</v>
      </c>
      <c r="BF92" s="29">
        <v>0</v>
      </c>
      <c r="BG92" s="29">
        <v>0</v>
      </c>
      <c r="BH92" s="13">
        <f t="shared" si="719"/>
        <v>0</v>
      </c>
      <c r="BI92" s="29">
        <v>0</v>
      </c>
      <c r="BJ92" s="29">
        <v>0</v>
      </c>
      <c r="BK92" s="29">
        <v>0</v>
      </c>
      <c r="BL92" s="29">
        <v>0</v>
      </c>
    </row>
    <row r="93" spans="1:64" ht="47.25" x14ac:dyDescent="0.25">
      <c r="A93" s="10" t="s">
        <v>99</v>
      </c>
      <c r="B93" s="20" t="s">
        <v>106</v>
      </c>
      <c r="C93" s="11" t="s">
        <v>24</v>
      </c>
      <c r="D93" s="11" t="s">
        <v>56</v>
      </c>
      <c r="E93" s="13">
        <f t="shared" ref="E93" si="722">J93+O93+T93+Y93+AD93+AI93+AN93+AS93+AX93</f>
        <v>329.5</v>
      </c>
      <c r="F93" s="13">
        <f>K93+P93+U93+Z93+AE93+AJ93+AO93+AT93+AY93</f>
        <v>0</v>
      </c>
      <c r="G93" s="13">
        <f t="shared" si="720"/>
        <v>0</v>
      </c>
      <c r="H93" s="13">
        <f t="shared" ref="H93" si="723">M93+R93+W93+AB93+AG93+AL93+AQ93+AV93+BA93</f>
        <v>329.5</v>
      </c>
      <c r="I93" s="13">
        <f t="shared" si="708"/>
        <v>0</v>
      </c>
      <c r="J93" s="13">
        <f t="shared" ref="J93" si="724">M93</f>
        <v>329.5</v>
      </c>
      <c r="K93" s="29">
        <v>0</v>
      </c>
      <c r="L93" s="29">
        <v>0</v>
      </c>
      <c r="M93" s="13">
        <v>329.5</v>
      </c>
      <c r="N93" s="29">
        <v>0</v>
      </c>
      <c r="O93" s="13">
        <f t="shared" si="710"/>
        <v>0</v>
      </c>
      <c r="P93" s="29">
        <v>0</v>
      </c>
      <c r="Q93" s="29">
        <v>0</v>
      </c>
      <c r="R93" s="29">
        <v>0</v>
      </c>
      <c r="S93" s="29">
        <v>0</v>
      </c>
      <c r="T93" s="13">
        <f t="shared" si="711"/>
        <v>0</v>
      </c>
      <c r="U93" s="29">
        <v>0</v>
      </c>
      <c r="V93" s="29">
        <v>0</v>
      </c>
      <c r="W93" s="29">
        <v>0</v>
      </c>
      <c r="X93" s="29">
        <v>0</v>
      </c>
      <c r="Y93" s="13">
        <f t="shared" si="712"/>
        <v>0</v>
      </c>
      <c r="Z93" s="29">
        <v>0</v>
      </c>
      <c r="AA93" s="29">
        <v>0</v>
      </c>
      <c r="AB93" s="29">
        <v>0</v>
      </c>
      <c r="AC93" s="29">
        <v>0</v>
      </c>
      <c r="AD93" s="13">
        <f t="shared" si="713"/>
        <v>0</v>
      </c>
      <c r="AE93" s="29">
        <v>0</v>
      </c>
      <c r="AF93" s="29">
        <v>0</v>
      </c>
      <c r="AG93" s="29">
        <v>0</v>
      </c>
      <c r="AH93" s="29">
        <v>0</v>
      </c>
      <c r="AI93" s="13">
        <f t="shared" si="714"/>
        <v>0</v>
      </c>
      <c r="AJ93" s="29">
        <v>0</v>
      </c>
      <c r="AK93" s="29">
        <v>0</v>
      </c>
      <c r="AL93" s="29">
        <v>0</v>
      </c>
      <c r="AM93" s="29">
        <v>0</v>
      </c>
      <c r="AN93" s="13">
        <f t="shared" si="715"/>
        <v>0</v>
      </c>
      <c r="AO93" s="29">
        <v>0</v>
      </c>
      <c r="AP93" s="29">
        <v>0</v>
      </c>
      <c r="AQ93" s="29">
        <v>0</v>
      </c>
      <c r="AR93" s="29">
        <v>0</v>
      </c>
      <c r="AS93" s="13">
        <f t="shared" si="716"/>
        <v>0</v>
      </c>
      <c r="AT93" s="29">
        <v>0</v>
      </c>
      <c r="AU93" s="29">
        <v>0</v>
      </c>
      <c r="AV93" s="29">
        <v>0</v>
      </c>
      <c r="AW93" s="29">
        <v>0</v>
      </c>
      <c r="AX93" s="13">
        <f t="shared" si="717"/>
        <v>0</v>
      </c>
      <c r="AY93" s="29">
        <v>0</v>
      </c>
      <c r="AZ93" s="29">
        <v>0</v>
      </c>
      <c r="BA93" s="29">
        <v>0</v>
      </c>
      <c r="BB93" s="29">
        <v>0</v>
      </c>
      <c r="BC93" s="13">
        <f t="shared" si="718"/>
        <v>0</v>
      </c>
      <c r="BD93" s="29">
        <v>0</v>
      </c>
      <c r="BE93" s="29">
        <v>0</v>
      </c>
      <c r="BF93" s="29">
        <v>0</v>
      </c>
      <c r="BG93" s="29">
        <v>0</v>
      </c>
      <c r="BH93" s="13">
        <f t="shared" si="719"/>
        <v>0</v>
      </c>
      <c r="BI93" s="29">
        <v>0</v>
      </c>
      <c r="BJ93" s="29">
        <v>0</v>
      </c>
      <c r="BK93" s="29">
        <v>0</v>
      </c>
      <c r="BL93" s="29">
        <v>0</v>
      </c>
    </row>
    <row r="94" spans="1:64" ht="45" customHeight="1" x14ac:dyDescent="0.25">
      <c r="A94" s="10" t="s">
        <v>107</v>
      </c>
      <c r="B94" s="20" t="s">
        <v>108</v>
      </c>
      <c r="C94" s="11" t="s">
        <v>24</v>
      </c>
      <c r="D94" s="11" t="s">
        <v>56</v>
      </c>
      <c r="E94" s="13">
        <f t="shared" ref="E94" si="725">J94+O94+T94+Y94+AD94+AI94+AN94+AS94+AX94</f>
        <v>16.8</v>
      </c>
      <c r="F94" s="13">
        <f>K94+P94+U94+Z94+AE94+AJ94+AO94+AT94+AY94</f>
        <v>0</v>
      </c>
      <c r="G94" s="13">
        <f t="shared" si="720"/>
        <v>0</v>
      </c>
      <c r="H94" s="13">
        <f t="shared" ref="H94" si="726">M94+R94+W94+AB94+AG94+AL94+AQ94+AV94+BA94</f>
        <v>16.8</v>
      </c>
      <c r="I94" s="13">
        <f t="shared" si="708"/>
        <v>0</v>
      </c>
      <c r="J94" s="13">
        <f t="shared" ref="J94" si="727">M94</f>
        <v>16.8</v>
      </c>
      <c r="K94" s="29">
        <v>0</v>
      </c>
      <c r="L94" s="29">
        <v>0</v>
      </c>
      <c r="M94" s="13">
        <v>16.8</v>
      </c>
      <c r="N94" s="29">
        <v>0</v>
      </c>
      <c r="O94" s="13">
        <f t="shared" si="710"/>
        <v>0</v>
      </c>
      <c r="P94" s="29">
        <v>0</v>
      </c>
      <c r="Q94" s="29">
        <v>0</v>
      </c>
      <c r="R94" s="29">
        <v>0</v>
      </c>
      <c r="S94" s="29">
        <v>0</v>
      </c>
      <c r="T94" s="13">
        <f t="shared" si="711"/>
        <v>0</v>
      </c>
      <c r="U94" s="29">
        <v>0</v>
      </c>
      <c r="V94" s="29">
        <v>0</v>
      </c>
      <c r="W94" s="29">
        <v>0</v>
      </c>
      <c r="X94" s="29">
        <v>0</v>
      </c>
      <c r="Y94" s="13">
        <f t="shared" si="712"/>
        <v>0</v>
      </c>
      <c r="Z94" s="29">
        <v>0</v>
      </c>
      <c r="AA94" s="29">
        <v>0</v>
      </c>
      <c r="AB94" s="29">
        <v>0</v>
      </c>
      <c r="AC94" s="29">
        <v>0</v>
      </c>
      <c r="AD94" s="13">
        <f t="shared" si="713"/>
        <v>0</v>
      </c>
      <c r="AE94" s="29">
        <v>0</v>
      </c>
      <c r="AF94" s="29">
        <v>0</v>
      </c>
      <c r="AG94" s="29">
        <v>0</v>
      </c>
      <c r="AH94" s="29">
        <v>0</v>
      </c>
      <c r="AI94" s="13">
        <f t="shared" si="714"/>
        <v>0</v>
      </c>
      <c r="AJ94" s="29">
        <v>0</v>
      </c>
      <c r="AK94" s="29">
        <v>0</v>
      </c>
      <c r="AL94" s="29">
        <v>0</v>
      </c>
      <c r="AM94" s="29">
        <v>0</v>
      </c>
      <c r="AN94" s="13">
        <f t="shared" si="715"/>
        <v>0</v>
      </c>
      <c r="AO94" s="29">
        <v>0</v>
      </c>
      <c r="AP94" s="29">
        <v>0</v>
      </c>
      <c r="AQ94" s="29">
        <v>0</v>
      </c>
      <c r="AR94" s="29">
        <v>0</v>
      </c>
      <c r="AS94" s="13">
        <f t="shared" si="716"/>
        <v>0</v>
      </c>
      <c r="AT94" s="29">
        <v>0</v>
      </c>
      <c r="AU94" s="29">
        <v>0</v>
      </c>
      <c r="AV94" s="29">
        <v>0</v>
      </c>
      <c r="AW94" s="29">
        <v>0</v>
      </c>
      <c r="AX94" s="13">
        <f t="shared" si="717"/>
        <v>0</v>
      </c>
      <c r="AY94" s="29">
        <v>0</v>
      </c>
      <c r="AZ94" s="29">
        <v>0</v>
      </c>
      <c r="BA94" s="29">
        <v>0</v>
      </c>
      <c r="BB94" s="29">
        <v>0</v>
      </c>
      <c r="BC94" s="13">
        <f t="shared" si="718"/>
        <v>0</v>
      </c>
      <c r="BD94" s="29">
        <v>0</v>
      </c>
      <c r="BE94" s="29">
        <v>0</v>
      </c>
      <c r="BF94" s="29">
        <v>0</v>
      </c>
      <c r="BG94" s="29">
        <v>0</v>
      </c>
      <c r="BH94" s="13">
        <f t="shared" si="719"/>
        <v>0</v>
      </c>
      <c r="BI94" s="29">
        <v>0</v>
      </c>
      <c r="BJ94" s="29">
        <v>0</v>
      </c>
      <c r="BK94" s="29">
        <v>0</v>
      </c>
      <c r="BL94" s="29">
        <v>0</v>
      </c>
    </row>
    <row r="95" spans="1:64" ht="45" customHeight="1" x14ac:dyDescent="0.25">
      <c r="A95" s="10" t="s">
        <v>221</v>
      </c>
      <c r="B95" s="20" t="s">
        <v>222</v>
      </c>
      <c r="C95" s="11" t="s">
        <v>24</v>
      </c>
      <c r="D95" s="11" t="s">
        <v>56</v>
      </c>
      <c r="E95" s="13">
        <f t="shared" ref="E95" si="728">J95+O95+T95+Y95+AD95+AI95+AN95+AS95+AX95</f>
        <v>628.29999999999995</v>
      </c>
      <c r="F95" s="13">
        <f>K95+P95+U95+Z95+AE95+AJ95+AO95+AT95+AY95</f>
        <v>0</v>
      </c>
      <c r="G95" s="13">
        <f t="shared" ref="G95" si="729">L95+Q95+V95+AA95+AF95+AK95+AP95+AU95+AZ95</f>
        <v>0</v>
      </c>
      <c r="H95" s="13">
        <f t="shared" ref="H95" si="730">M95+R95+W95+AB95+AG95+AL95+AQ95+AV95+BA95</f>
        <v>628.29999999999995</v>
      </c>
      <c r="I95" s="13">
        <f t="shared" ref="I95" si="731">N95+S95+X95+AC95+AH95+AM95+AR95+AW95+BB95</f>
        <v>0</v>
      </c>
      <c r="J95" s="13">
        <f t="shared" ref="J95" si="732">M95</f>
        <v>0</v>
      </c>
      <c r="K95" s="29">
        <v>0</v>
      </c>
      <c r="L95" s="29">
        <v>0</v>
      </c>
      <c r="M95" s="13">
        <v>0</v>
      </c>
      <c r="N95" s="29">
        <v>0</v>
      </c>
      <c r="O95" s="13">
        <f t="shared" ref="O95" si="733">R95</f>
        <v>628.29999999999995</v>
      </c>
      <c r="P95" s="29">
        <v>0</v>
      </c>
      <c r="Q95" s="29">
        <v>0</v>
      </c>
      <c r="R95" s="36">
        <f>145+483.3</f>
        <v>628.29999999999995</v>
      </c>
      <c r="S95" s="29">
        <v>0</v>
      </c>
      <c r="T95" s="13">
        <f t="shared" ref="T95" si="734">W95</f>
        <v>0</v>
      </c>
      <c r="U95" s="29">
        <v>0</v>
      </c>
      <c r="V95" s="29">
        <v>0</v>
      </c>
      <c r="W95" s="29">
        <v>0</v>
      </c>
      <c r="X95" s="29">
        <v>0</v>
      </c>
      <c r="Y95" s="13">
        <f t="shared" ref="Y95" si="735">AB95</f>
        <v>0</v>
      </c>
      <c r="Z95" s="29">
        <v>0</v>
      </c>
      <c r="AA95" s="29">
        <v>0</v>
      </c>
      <c r="AB95" s="29">
        <v>0</v>
      </c>
      <c r="AC95" s="29">
        <v>0</v>
      </c>
      <c r="AD95" s="13">
        <f t="shared" ref="AD95" si="736">AG95</f>
        <v>0</v>
      </c>
      <c r="AE95" s="29">
        <v>0</v>
      </c>
      <c r="AF95" s="29">
        <v>0</v>
      </c>
      <c r="AG95" s="29">
        <v>0</v>
      </c>
      <c r="AH95" s="29">
        <v>0</v>
      </c>
      <c r="AI95" s="13">
        <f t="shared" ref="AI95" si="737">AL95</f>
        <v>0</v>
      </c>
      <c r="AJ95" s="29">
        <v>0</v>
      </c>
      <c r="AK95" s="29">
        <v>0</v>
      </c>
      <c r="AL95" s="29">
        <v>0</v>
      </c>
      <c r="AM95" s="29">
        <v>0</v>
      </c>
      <c r="AN95" s="13">
        <f t="shared" ref="AN95" si="738">AQ95</f>
        <v>0</v>
      </c>
      <c r="AO95" s="29">
        <v>0</v>
      </c>
      <c r="AP95" s="29">
        <v>0</v>
      </c>
      <c r="AQ95" s="29">
        <v>0</v>
      </c>
      <c r="AR95" s="29">
        <v>0</v>
      </c>
      <c r="AS95" s="13">
        <f t="shared" ref="AS95" si="739">AV95</f>
        <v>0</v>
      </c>
      <c r="AT95" s="29">
        <v>0</v>
      </c>
      <c r="AU95" s="29">
        <v>0</v>
      </c>
      <c r="AV95" s="29">
        <v>0</v>
      </c>
      <c r="AW95" s="29">
        <v>0</v>
      </c>
      <c r="AX95" s="13">
        <f t="shared" ref="AX95" si="740">BA95</f>
        <v>0</v>
      </c>
      <c r="AY95" s="29">
        <v>0</v>
      </c>
      <c r="AZ95" s="29">
        <v>0</v>
      </c>
      <c r="BA95" s="29">
        <v>0</v>
      </c>
      <c r="BB95" s="29">
        <v>0</v>
      </c>
      <c r="BC95" s="13">
        <f t="shared" ref="BC95" si="741">BF95</f>
        <v>0</v>
      </c>
      <c r="BD95" s="29">
        <v>0</v>
      </c>
      <c r="BE95" s="29">
        <v>0</v>
      </c>
      <c r="BF95" s="29">
        <v>0</v>
      </c>
      <c r="BG95" s="29">
        <v>0</v>
      </c>
      <c r="BH95" s="13">
        <f t="shared" ref="BH95" si="742">BK95</f>
        <v>0</v>
      </c>
      <c r="BI95" s="29">
        <v>0</v>
      </c>
      <c r="BJ95" s="29">
        <v>0</v>
      </c>
      <c r="BK95" s="29">
        <v>0</v>
      </c>
      <c r="BL95" s="29">
        <v>0</v>
      </c>
    </row>
    <row r="96" spans="1:64" ht="43.5" customHeight="1" x14ac:dyDescent="0.25">
      <c r="A96" s="10" t="s">
        <v>60</v>
      </c>
      <c r="B96" s="65" t="s">
        <v>66</v>
      </c>
      <c r="C96" s="65"/>
      <c r="D96" s="65"/>
      <c r="E96" s="8">
        <f>SUM(E97:E98)</f>
        <v>2841.5</v>
      </c>
      <c r="F96" s="8">
        <f t="shared" ref="F96:BL96" si="743">SUM(F97:F98)</f>
        <v>0</v>
      </c>
      <c r="G96" s="8">
        <f t="shared" si="743"/>
        <v>0</v>
      </c>
      <c r="H96" s="8">
        <f t="shared" si="743"/>
        <v>2841.5</v>
      </c>
      <c r="I96" s="8">
        <f t="shared" si="743"/>
        <v>0</v>
      </c>
      <c r="J96" s="8">
        <f t="shared" si="743"/>
        <v>2841.5</v>
      </c>
      <c r="K96" s="8">
        <f t="shared" si="743"/>
        <v>0</v>
      </c>
      <c r="L96" s="8">
        <f t="shared" si="743"/>
        <v>0</v>
      </c>
      <c r="M96" s="8">
        <f t="shared" si="743"/>
        <v>2841.5</v>
      </c>
      <c r="N96" s="8">
        <f t="shared" si="743"/>
        <v>0</v>
      </c>
      <c r="O96" s="8">
        <f t="shared" si="743"/>
        <v>0</v>
      </c>
      <c r="P96" s="8">
        <f t="shared" si="743"/>
        <v>0</v>
      </c>
      <c r="Q96" s="8">
        <f t="shared" si="743"/>
        <v>0</v>
      </c>
      <c r="R96" s="8">
        <f t="shared" si="743"/>
        <v>0</v>
      </c>
      <c r="S96" s="8">
        <f t="shared" si="743"/>
        <v>0</v>
      </c>
      <c r="T96" s="8">
        <f t="shared" si="743"/>
        <v>0</v>
      </c>
      <c r="U96" s="8">
        <f t="shared" si="743"/>
        <v>0</v>
      </c>
      <c r="V96" s="8">
        <f t="shared" si="743"/>
        <v>0</v>
      </c>
      <c r="W96" s="8">
        <f t="shared" si="743"/>
        <v>0</v>
      </c>
      <c r="X96" s="8">
        <f t="shared" si="743"/>
        <v>0</v>
      </c>
      <c r="Y96" s="8">
        <f t="shared" si="743"/>
        <v>0</v>
      </c>
      <c r="Z96" s="8">
        <f t="shared" si="743"/>
        <v>0</v>
      </c>
      <c r="AA96" s="8">
        <f t="shared" si="743"/>
        <v>0</v>
      </c>
      <c r="AB96" s="8">
        <f t="shared" si="743"/>
        <v>0</v>
      </c>
      <c r="AC96" s="8">
        <f t="shared" si="743"/>
        <v>0</v>
      </c>
      <c r="AD96" s="8">
        <f t="shared" si="743"/>
        <v>0</v>
      </c>
      <c r="AE96" s="8">
        <f t="shared" si="743"/>
        <v>0</v>
      </c>
      <c r="AF96" s="8">
        <f t="shared" si="743"/>
        <v>0</v>
      </c>
      <c r="AG96" s="8">
        <f t="shared" si="743"/>
        <v>0</v>
      </c>
      <c r="AH96" s="8">
        <f t="shared" si="743"/>
        <v>0</v>
      </c>
      <c r="AI96" s="8">
        <f t="shared" si="743"/>
        <v>0</v>
      </c>
      <c r="AJ96" s="8">
        <f t="shared" si="743"/>
        <v>0</v>
      </c>
      <c r="AK96" s="8">
        <f t="shared" si="743"/>
        <v>0</v>
      </c>
      <c r="AL96" s="8">
        <f t="shared" si="743"/>
        <v>0</v>
      </c>
      <c r="AM96" s="8">
        <f t="shared" si="743"/>
        <v>0</v>
      </c>
      <c r="AN96" s="8">
        <f t="shared" si="743"/>
        <v>0</v>
      </c>
      <c r="AO96" s="8">
        <f t="shared" si="743"/>
        <v>0</v>
      </c>
      <c r="AP96" s="8">
        <f t="shared" si="743"/>
        <v>0</v>
      </c>
      <c r="AQ96" s="8">
        <f t="shared" si="743"/>
        <v>0</v>
      </c>
      <c r="AR96" s="8">
        <f t="shared" si="743"/>
        <v>0</v>
      </c>
      <c r="AS96" s="8">
        <f t="shared" si="743"/>
        <v>0</v>
      </c>
      <c r="AT96" s="8">
        <f t="shared" si="743"/>
        <v>0</v>
      </c>
      <c r="AU96" s="8">
        <f t="shared" si="743"/>
        <v>0</v>
      </c>
      <c r="AV96" s="8">
        <f t="shared" si="743"/>
        <v>0</v>
      </c>
      <c r="AW96" s="8">
        <f t="shared" si="743"/>
        <v>0</v>
      </c>
      <c r="AX96" s="8">
        <f t="shared" si="743"/>
        <v>0</v>
      </c>
      <c r="AY96" s="8">
        <f t="shared" si="743"/>
        <v>0</v>
      </c>
      <c r="AZ96" s="8">
        <f t="shared" si="743"/>
        <v>0</v>
      </c>
      <c r="BA96" s="8">
        <f t="shared" si="743"/>
        <v>0</v>
      </c>
      <c r="BB96" s="8">
        <f t="shared" si="743"/>
        <v>0</v>
      </c>
      <c r="BC96" s="8">
        <f t="shared" si="743"/>
        <v>0</v>
      </c>
      <c r="BD96" s="8">
        <f t="shared" si="743"/>
        <v>0</v>
      </c>
      <c r="BE96" s="8">
        <f t="shared" si="743"/>
        <v>0</v>
      </c>
      <c r="BF96" s="8">
        <f t="shared" si="743"/>
        <v>0</v>
      </c>
      <c r="BG96" s="8">
        <f t="shared" si="743"/>
        <v>0</v>
      </c>
      <c r="BH96" s="8">
        <f t="shared" si="743"/>
        <v>0</v>
      </c>
      <c r="BI96" s="8">
        <f t="shared" si="743"/>
        <v>0</v>
      </c>
      <c r="BJ96" s="8">
        <f t="shared" si="743"/>
        <v>0</v>
      </c>
      <c r="BK96" s="8">
        <f t="shared" si="743"/>
        <v>0</v>
      </c>
      <c r="BL96" s="8">
        <f t="shared" si="743"/>
        <v>0</v>
      </c>
    </row>
    <row r="97" spans="1:64" ht="94.5" x14ac:dyDescent="0.25">
      <c r="A97" s="10" t="s">
        <v>61</v>
      </c>
      <c r="B97" s="20" t="s">
        <v>67</v>
      </c>
      <c r="C97" s="11" t="s">
        <v>24</v>
      </c>
      <c r="D97" s="11" t="s">
        <v>56</v>
      </c>
      <c r="E97" s="13">
        <f>J97+O97+T97+Y97+AD97+AI97+AN97+AS97+AX97</f>
        <v>2217.1</v>
      </c>
      <c r="F97" s="13">
        <f>K97+P97+U97+Z97+AE97+AJ97+AO97+AT97+AY97</f>
        <v>0</v>
      </c>
      <c r="G97" s="13">
        <f t="shared" ref="G97" si="744">L97+Q97+V97+AA97+AF97+AK97+AP97+AU97+AZ97</f>
        <v>0</v>
      </c>
      <c r="H97" s="13">
        <f t="shared" ref="H97" si="745">M97+R97+W97+AB97+AG97+AL97+AQ97+AV97+BA97</f>
        <v>2217.1</v>
      </c>
      <c r="I97" s="13">
        <f t="shared" si="217"/>
        <v>0</v>
      </c>
      <c r="J97" s="13">
        <f>M97</f>
        <v>2217.1</v>
      </c>
      <c r="K97" s="29">
        <v>0</v>
      </c>
      <c r="L97" s="29">
        <v>0</v>
      </c>
      <c r="M97" s="13">
        <v>2217.1</v>
      </c>
      <c r="N97" s="29">
        <v>0</v>
      </c>
      <c r="O97" s="13">
        <f>R97</f>
        <v>0</v>
      </c>
      <c r="P97" s="29">
        <v>0</v>
      </c>
      <c r="Q97" s="29">
        <v>0</v>
      </c>
      <c r="R97" s="29">
        <v>0</v>
      </c>
      <c r="S97" s="29">
        <v>0</v>
      </c>
      <c r="T97" s="13">
        <f t="shared" ref="T97" si="746">W97</f>
        <v>0</v>
      </c>
      <c r="U97" s="29">
        <v>0</v>
      </c>
      <c r="V97" s="29">
        <v>0</v>
      </c>
      <c r="W97" s="29">
        <v>0</v>
      </c>
      <c r="X97" s="29">
        <v>0</v>
      </c>
      <c r="Y97" s="13">
        <f t="shared" ref="Y97" si="747">AB97</f>
        <v>0</v>
      </c>
      <c r="Z97" s="29">
        <v>0</v>
      </c>
      <c r="AA97" s="29">
        <v>0</v>
      </c>
      <c r="AB97" s="29">
        <v>0</v>
      </c>
      <c r="AC97" s="29">
        <v>0</v>
      </c>
      <c r="AD97" s="13">
        <f t="shared" ref="AD97" si="748">AG97</f>
        <v>0</v>
      </c>
      <c r="AE97" s="29">
        <v>0</v>
      </c>
      <c r="AF97" s="29">
        <v>0</v>
      </c>
      <c r="AG97" s="29">
        <v>0</v>
      </c>
      <c r="AH97" s="29">
        <v>0</v>
      </c>
      <c r="AI97" s="13">
        <f t="shared" ref="AI97" si="749">AL97</f>
        <v>0</v>
      </c>
      <c r="AJ97" s="29">
        <v>0</v>
      </c>
      <c r="AK97" s="29">
        <v>0</v>
      </c>
      <c r="AL97" s="29">
        <v>0</v>
      </c>
      <c r="AM97" s="29">
        <v>0</v>
      </c>
      <c r="AN97" s="13">
        <f t="shared" ref="AN97" si="750">AQ97</f>
        <v>0</v>
      </c>
      <c r="AO97" s="29">
        <v>0</v>
      </c>
      <c r="AP97" s="29">
        <v>0</v>
      </c>
      <c r="AQ97" s="29">
        <v>0</v>
      </c>
      <c r="AR97" s="29">
        <v>0</v>
      </c>
      <c r="AS97" s="13">
        <f t="shared" ref="AS97" si="751">AV97</f>
        <v>0</v>
      </c>
      <c r="AT97" s="29">
        <v>0</v>
      </c>
      <c r="AU97" s="29">
        <v>0</v>
      </c>
      <c r="AV97" s="29">
        <v>0</v>
      </c>
      <c r="AW97" s="29">
        <v>0</v>
      </c>
      <c r="AX97" s="13">
        <f t="shared" ref="AX97" si="752">BA97</f>
        <v>0</v>
      </c>
      <c r="AY97" s="29">
        <v>0</v>
      </c>
      <c r="AZ97" s="29">
        <v>0</v>
      </c>
      <c r="BA97" s="29">
        <v>0</v>
      </c>
      <c r="BB97" s="29">
        <v>0</v>
      </c>
      <c r="BC97" s="13">
        <f t="shared" ref="BC97" si="753">BF97</f>
        <v>0</v>
      </c>
      <c r="BD97" s="29">
        <v>0</v>
      </c>
      <c r="BE97" s="29">
        <v>0</v>
      </c>
      <c r="BF97" s="29">
        <v>0</v>
      </c>
      <c r="BG97" s="29">
        <v>0</v>
      </c>
      <c r="BH97" s="13">
        <f t="shared" ref="BH97" si="754">BK97</f>
        <v>0</v>
      </c>
      <c r="BI97" s="29">
        <v>0</v>
      </c>
      <c r="BJ97" s="29">
        <v>0</v>
      </c>
      <c r="BK97" s="29">
        <v>0</v>
      </c>
      <c r="BL97" s="29">
        <v>0</v>
      </c>
    </row>
    <row r="98" spans="1:64" ht="63" x14ac:dyDescent="0.25">
      <c r="A98" s="10" t="s">
        <v>109</v>
      </c>
      <c r="B98" s="20" t="s">
        <v>110</v>
      </c>
      <c r="C98" s="11" t="s">
        <v>24</v>
      </c>
      <c r="D98" s="11" t="s">
        <v>56</v>
      </c>
      <c r="E98" s="13">
        <f>J98+O98+T98+Y98+AD98+AI98+AN98+AS98+AX98</f>
        <v>624.4</v>
      </c>
      <c r="F98" s="13">
        <f>K98+P98+U98+Z98+AE98+AJ98+AO98+AT98+AY98</f>
        <v>0</v>
      </c>
      <c r="G98" s="13">
        <f t="shared" ref="G98" si="755">L98+Q98+V98+AA98+AF98+AK98+AP98+AU98+AZ98</f>
        <v>0</v>
      </c>
      <c r="H98" s="13">
        <f t="shared" ref="H98" si="756">M98+R98+W98+AB98+AG98+AL98+AQ98+AV98+BA98</f>
        <v>624.4</v>
      </c>
      <c r="I98" s="13">
        <f t="shared" ref="I98" si="757">N98+S98+X98+AC98+AH98+AM98+AR98+AW98+BB98</f>
        <v>0</v>
      </c>
      <c r="J98" s="13">
        <f>M98</f>
        <v>624.4</v>
      </c>
      <c r="K98" s="29">
        <v>0</v>
      </c>
      <c r="L98" s="29">
        <v>0</v>
      </c>
      <c r="M98" s="13">
        <f>923.3-298.9</f>
        <v>624.4</v>
      </c>
      <c r="N98" s="29">
        <v>0</v>
      </c>
      <c r="O98" s="13">
        <f>R98</f>
        <v>0</v>
      </c>
      <c r="P98" s="29">
        <v>0</v>
      </c>
      <c r="Q98" s="29">
        <v>0</v>
      </c>
      <c r="R98" s="29">
        <v>0</v>
      </c>
      <c r="S98" s="29">
        <v>0</v>
      </c>
      <c r="T98" s="13">
        <f t="shared" ref="T98" si="758">W98</f>
        <v>0</v>
      </c>
      <c r="U98" s="29">
        <v>0</v>
      </c>
      <c r="V98" s="29">
        <v>0</v>
      </c>
      <c r="W98" s="29">
        <v>0</v>
      </c>
      <c r="X98" s="29">
        <v>0</v>
      </c>
      <c r="Y98" s="13">
        <f t="shared" ref="Y98" si="759">AB98</f>
        <v>0</v>
      </c>
      <c r="Z98" s="29">
        <v>0</v>
      </c>
      <c r="AA98" s="29">
        <v>0</v>
      </c>
      <c r="AB98" s="29">
        <v>0</v>
      </c>
      <c r="AC98" s="29">
        <v>0</v>
      </c>
      <c r="AD98" s="13">
        <f t="shared" ref="AD98" si="760">AG98</f>
        <v>0</v>
      </c>
      <c r="AE98" s="29">
        <v>0</v>
      </c>
      <c r="AF98" s="29">
        <v>0</v>
      </c>
      <c r="AG98" s="29">
        <v>0</v>
      </c>
      <c r="AH98" s="29">
        <v>0</v>
      </c>
      <c r="AI98" s="13">
        <f t="shared" ref="AI98" si="761">AL98</f>
        <v>0</v>
      </c>
      <c r="AJ98" s="29">
        <v>0</v>
      </c>
      <c r="AK98" s="29">
        <v>0</v>
      </c>
      <c r="AL98" s="29">
        <v>0</v>
      </c>
      <c r="AM98" s="29">
        <v>0</v>
      </c>
      <c r="AN98" s="13">
        <f t="shared" ref="AN98" si="762">AQ98</f>
        <v>0</v>
      </c>
      <c r="AO98" s="29">
        <v>0</v>
      </c>
      <c r="AP98" s="29">
        <v>0</v>
      </c>
      <c r="AQ98" s="29">
        <v>0</v>
      </c>
      <c r="AR98" s="29">
        <v>0</v>
      </c>
      <c r="AS98" s="13">
        <f t="shared" ref="AS98" si="763">AV98</f>
        <v>0</v>
      </c>
      <c r="AT98" s="29">
        <v>0</v>
      </c>
      <c r="AU98" s="29">
        <v>0</v>
      </c>
      <c r="AV98" s="29">
        <v>0</v>
      </c>
      <c r="AW98" s="29">
        <v>0</v>
      </c>
      <c r="AX98" s="13">
        <f t="shared" ref="AX98" si="764">BA98</f>
        <v>0</v>
      </c>
      <c r="AY98" s="29">
        <v>0</v>
      </c>
      <c r="AZ98" s="29">
        <v>0</v>
      </c>
      <c r="BA98" s="29">
        <v>0</v>
      </c>
      <c r="BB98" s="29">
        <v>0</v>
      </c>
      <c r="BC98" s="13">
        <f t="shared" ref="BC98" si="765">BF98</f>
        <v>0</v>
      </c>
      <c r="BD98" s="29">
        <v>0</v>
      </c>
      <c r="BE98" s="29">
        <v>0</v>
      </c>
      <c r="BF98" s="29">
        <v>0</v>
      </c>
      <c r="BG98" s="29">
        <v>0</v>
      </c>
      <c r="BH98" s="13">
        <f t="shared" ref="BH98" si="766">BK98</f>
        <v>0</v>
      </c>
      <c r="BI98" s="29">
        <v>0</v>
      </c>
      <c r="BJ98" s="29">
        <v>0</v>
      </c>
      <c r="BK98" s="29">
        <v>0</v>
      </c>
      <c r="BL98" s="29">
        <v>0</v>
      </c>
    </row>
    <row r="99" spans="1:64" ht="43.5" customHeight="1" x14ac:dyDescent="0.25">
      <c r="A99" s="10" t="s">
        <v>63</v>
      </c>
      <c r="B99" s="65" t="s">
        <v>65</v>
      </c>
      <c r="C99" s="65"/>
      <c r="D99" s="65"/>
      <c r="E99" s="8">
        <f>SUM(E100:E106)</f>
        <v>1792.8999999999999</v>
      </c>
      <c r="F99" s="8">
        <f t="shared" ref="F99:I99" si="767">SUM(F100:F106)</f>
        <v>0</v>
      </c>
      <c r="G99" s="8">
        <f t="shared" si="767"/>
        <v>0</v>
      </c>
      <c r="H99" s="8">
        <f t="shared" si="767"/>
        <v>1792.8999999999999</v>
      </c>
      <c r="I99" s="8">
        <f t="shared" si="767"/>
        <v>0</v>
      </c>
      <c r="J99" s="8">
        <f t="shared" ref="J99" si="768">SUM(J100:J106)</f>
        <v>575.29999999999995</v>
      </c>
      <c r="K99" s="8">
        <f t="shared" ref="K99" si="769">SUM(K100:K106)</f>
        <v>0</v>
      </c>
      <c r="L99" s="8">
        <f t="shared" ref="L99" si="770">SUM(L100:L106)</f>
        <v>0</v>
      </c>
      <c r="M99" s="8">
        <f t="shared" ref="M99" si="771">SUM(M100:M106)</f>
        <v>575.29999999999995</v>
      </c>
      <c r="N99" s="8">
        <f t="shared" ref="N99" si="772">SUM(N100:N106)</f>
        <v>0</v>
      </c>
      <c r="O99" s="8">
        <f t="shared" ref="O99" si="773">SUM(O100:O106)</f>
        <v>880.09999999999991</v>
      </c>
      <c r="P99" s="8">
        <f t="shared" ref="P99" si="774">SUM(P100:P106)</f>
        <v>0</v>
      </c>
      <c r="Q99" s="8">
        <f t="shared" ref="Q99" si="775">SUM(Q100:Q106)</f>
        <v>0</v>
      </c>
      <c r="R99" s="8">
        <f t="shared" ref="R99" si="776">SUM(R100:R106)</f>
        <v>880.09999999999991</v>
      </c>
      <c r="S99" s="8">
        <f t="shared" ref="S99" si="777">SUM(S100:S106)</f>
        <v>0</v>
      </c>
      <c r="T99" s="8">
        <f t="shared" ref="T99" si="778">SUM(T100:T106)</f>
        <v>337.5</v>
      </c>
      <c r="U99" s="8">
        <f t="shared" ref="U99" si="779">SUM(U100:U106)</f>
        <v>0</v>
      </c>
      <c r="V99" s="8">
        <f t="shared" ref="V99" si="780">SUM(V100:V106)</f>
        <v>0</v>
      </c>
      <c r="W99" s="8">
        <f t="shared" ref="W99" si="781">SUM(W100:W106)</f>
        <v>337.5</v>
      </c>
      <c r="X99" s="8">
        <f t="shared" ref="X99" si="782">SUM(X100:X106)</f>
        <v>0</v>
      </c>
      <c r="Y99" s="8">
        <f t="shared" ref="Y99" si="783">SUM(Y100:Y106)</f>
        <v>0</v>
      </c>
      <c r="Z99" s="8">
        <f t="shared" ref="Z99" si="784">SUM(Z100:Z106)</f>
        <v>0</v>
      </c>
      <c r="AA99" s="8">
        <f t="shared" ref="AA99" si="785">SUM(AA100:AA106)</f>
        <v>0</v>
      </c>
      <c r="AB99" s="8">
        <f t="shared" ref="AB99" si="786">SUM(AB100:AB106)</f>
        <v>0</v>
      </c>
      <c r="AC99" s="8">
        <f t="shared" ref="AC99" si="787">SUM(AC100:AC106)</f>
        <v>0</v>
      </c>
      <c r="AD99" s="8">
        <f t="shared" ref="AD99" si="788">SUM(AD100:AD106)</f>
        <v>0</v>
      </c>
      <c r="AE99" s="8">
        <f t="shared" ref="AE99" si="789">SUM(AE100:AE106)</f>
        <v>0</v>
      </c>
      <c r="AF99" s="8">
        <f t="shared" ref="AF99" si="790">SUM(AF100:AF106)</f>
        <v>0</v>
      </c>
      <c r="AG99" s="8">
        <f t="shared" ref="AG99" si="791">SUM(AG100:AG106)</f>
        <v>0</v>
      </c>
      <c r="AH99" s="8">
        <f t="shared" ref="AH99" si="792">SUM(AH100:AH106)</f>
        <v>0</v>
      </c>
      <c r="AI99" s="8">
        <f t="shared" ref="AI99" si="793">SUM(AI100:AI106)</f>
        <v>0</v>
      </c>
      <c r="AJ99" s="8">
        <f t="shared" ref="AJ99" si="794">SUM(AJ100:AJ106)</f>
        <v>0</v>
      </c>
      <c r="AK99" s="8">
        <f t="shared" ref="AK99" si="795">SUM(AK100:AK106)</f>
        <v>0</v>
      </c>
      <c r="AL99" s="8">
        <f t="shared" ref="AL99" si="796">SUM(AL100:AL106)</f>
        <v>0</v>
      </c>
      <c r="AM99" s="8">
        <f t="shared" ref="AM99" si="797">SUM(AM100:AM106)</f>
        <v>0</v>
      </c>
      <c r="AN99" s="8">
        <f t="shared" ref="AN99" si="798">SUM(AN100:AN106)</f>
        <v>0</v>
      </c>
      <c r="AO99" s="8">
        <f t="shared" ref="AO99" si="799">SUM(AO100:AO106)</f>
        <v>0</v>
      </c>
      <c r="AP99" s="8">
        <f t="shared" ref="AP99" si="800">SUM(AP100:AP106)</f>
        <v>0</v>
      </c>
      <c r="AQ99" s="8">
        <f t="shared" ref="AQ99" si="801">SUM(AQ100:AQ106)</f>
        <v>0</v>
      </c>
      <c r="AR99" s="8">
        <f t="shared" ref="AR99" si="802">SUM(AR100:AR106)</f>
        <v>0</v>
      </c>
      <c r="AS99" s="8">
        <f t="shared" ref="AS99" si="803">SUM(AS100:AS106)</f>
        <v>0</v>
      </c>
      <c r="AT99" s="8">
        <f t="shared" ref="AT99" si="804">SUM(AT100:AT106)</f>
        <v>0</v>
      </c>
      <c r="AU99" s="8">
        <f t="shared" ref="AU99" si="805">SUM(AU100:AU106)</f>
        <v>0</v>
      </c>
      <c r="AV99" s="8">
        <f t="shared" ref="AV99" si="806">SUM(AV100:AV106)</f>
        <v>0</v>
      </c>
      <c r="AW99" s="8">
        <f t="shared" ref="AW99" si="807">SUM(AW100:AW106)</f>
        <v>0</v>
      </c>
      <c r="AX99" s="8">
        <f t="shared" ref="AX99" si="808">SUM(AX100:AX106)</f>
        <v>0</v>
      </c>
      <c r="AY99" s="8">
        <f t="shared" ref="AY99" si="809">SUM(AY100:AY106)</f>
        <v>0</v>
      </c>
      <c r="AZ99" s="8">
        <f t="shared" ref="AZ99" si="810">SUM(AZ100:AZ106)</f>
        <v>0</v>
      </c>
      <c r="BA99" s="8">
        <f t="shared" ref="BA99" si="811">SUM(BA100:BA106)</f>
        <v>0</v>
      </c>
      <c r="BB99" s="8">
        <f t="shared" ref="BB99" si="812">SUM(BB100:BB106)</f>
        <v>0</v>
      </c>
      <c r="BC99" s="8">
        <f t="shared" ref="BC99" si="813">SUM(BC100:BC106)</f>
        <v>0</v>
      </c>
      <c r="BD99" s="8">
        <f t="shared" ref="BD99" si="814">SUM(BD100:BD106)</f>
        <v>0</v>
      </c>
      <c r="BE99" s="8">
        <f t="shared" ref="BE99" si="815">SUM(BE100:BE106)</f>
        <v>0</v>
      </c>
      <c r="BF99" s="8">
        <f t="shared" ref="BF99" si="816">SUM(BF100:BF106)</f>
        <v>0</v>
      </c>
      <c r="BG99" s="8">
        <f t="shared" ref="BG99" si="817">SUM(BG100:BG106)</f>
        <v>0</v>
      </c>
      <c r="BH99" s="8">
        <f t="shared" ref="BH99" si="818">SUM(BH100:BH106)</f>
        <v>0</v>
      </c>
      <c r="BI99" s="8">
        <f t="shared" ref="BI99" si="819">SUM(BI100:BI106)</f>
        <v>0</v>
      </c>
      <c r="BJ99" s="8">
        <f t="shared" ref="BJ99" si="820">SUM(BJ100:BJ106)</f>
        <v>0</v>
      </c>
      <c r="BK99" s="8">
        <f t="shared" ref="BK99" si="821">SUM(BK100:BK106)</f>
        <v>0</v>
      </c>
      <c r="BL99" s="8">
        <f t="shared" ref="BL99" si="822">SUM(BL100:BL106)</f>
        <v>0</v>
      </c>
    </row>
    <row r="100" spans="1:64" ht="47.25" x14ac:dyDescent="0.25">
      <c r="A100" s="10" t="s">
        <v>64</v>
      </c>
      <c r="B100" s="20" t="s">
        <v>62</v>
      </c>
      <c r="C100" s="11" t="s">
        <v>24</v>
      </c>
      <c r="D100" s="11" t="s">
        <v>56</v>
      </c>
      <c r="E100" s="13">
        <f t="shared" ref="E100:F102" si="823">J100+O100+T100+Y100+AD100+AI100+AN100+AS100+AX100</f>
        <v>575.29999999999995</v>
      </c>
      <c r="F100" s="13">
        <f t="shared" si="823"/>
        <v>0</v>
      </c>
      <c r="G100" s="13">
        <f t="shared" ref="G100" si="824">L100+Q100+V100+AA100+AF100+AK100+AP100+AU100+AZ100</f>
        <v>0</v>
      </c>
      <c r="H100" s="13">
        <f t="shared" ref="H100" si="825">M100+R100+W100+AB100+AG100+AL100+AQ100+AV100+BA100</f>
        <v>575.29999999999995</v>
      </c>
      <c r="I100" s="13">
        <f t="shared" si="217"/>
        <v>0</v>
      </c>
      <c r="J100" s="13">
        <f t="shared" ref="J100:J105" si="826">M100</f>
        <v>575.29999999999995</v>
      </c>
      <c r="K100" s="29">
        <v>0</v>
      </c>
      <c r="L100" s="29">
        <v>0</v>
      </c>
      <c r="M100" s="13">
        <f>695.3-120</f>
        <v>575.29999999999995</v>
      </c>
      <c r="N100" s="29">
        <v>0</v>
      </c>
      <c r="O100" s="13">
        <f t="shared" ref="O100:O105" si="827">R100</f>
        <v>0</v>
      </c>
      <c r="P100" s="29">
        <v>0</v>
      </c>
      <c r="Q100" s="29">
        <v>0</v>
      </c>
      <c r="R100" s="29">
        <v>0</v>
      </c>
      <c r="S100" s="29">
        <v>0</v>
      </c>
      <c r="T100" s="13">
        <f t="shared" ref="T100" si="828">W100</f>
        <v>0</v>
      </c>
      <c r="U100" s="29">
        <v>0</v>
      </c>
      <c r="V100" s="29">
        <v>0</v>
      </c>
      <c r="W100" s="29">
        <v>0</v>
      </c>
      <c r="X100" s="29">
        <v>0</v>
      </c>
      <c r="Y100" s="13">
        <f t="shared" ref="Y100" si="829">AB100</f>
        <v>0</v>
      </c>
      <c r="Z100" s="29">
        <v>0</v>
      </c>
      <c r="AA100" s="29">
        <v>0</v>
      </c>
      <c r="AB100" s="29">
        <v>0</v>
      </c>
      <c r="AC100" s="29">
        <v>0</v>
      </c>
      <c r="AD100" s="13">
        <f t="shared" ref="AD100" si="830">AG100</f>
        <v>0</v>
      </c>
      <c r="AE100" s="29">
        <v>0</v>
      </c>
      <c r="AF100" s="29">
        <v>0</v>
      </c>
      <c r="AG100" s="29">
        <v>0</v>
      </c>
      <c r="AH100" s="29">
        <v>0</v>
      </c>
      <c r="AI100" s="13">
        <f t="shared" ref="AI100" si="831">AL100</f>
        <v>0</v>
      </c>
      <c r="AJ100" s="29">
        <v>0</v>
      </c>
      <c r="AK100" s="29">
        <v>0</v>
      </c>
      <c r="AL100" s="29">
        <v>0</v>
      </c>
      <c r="AM100" s="29">
        <v>0</v>
      </c>
      <c r="AN100" s="13">
        <f t="shared" ref="AN100" si="832">AQ100</f>
        <v>0</v>
      </c>
      <c r="AO100" s="29">
        <v>0</v>
      </c>
      <c r="AP100" s="29">
        <v>0</v>
      </c>
      <c r="AQ100" s="29">
        <v>0</v>
      </c>
      <c r="AR100" s="29">
        <v>0</v>
      </c>
      <c r="AS100" s="13">
        <f t="shared" ref="AS100" si="833">AV100</f>
        <v>0</v>
      </c>
      <c r="AT100" s="29">
        <v>0</v>
      </c>
      <c r="AU100" s="29">
        <v>0</v>
      </c>
      <c r="AV100" s="29">
        <v>0</v>
      </c>
      <c r="AW100" s="29">
        <v>0</v>
      </c>
      <c r="AX100" s="13">
        <f t="shared" ref="AX100" si="834">BA100</f>
        <v>0</v>
      </c>
      <c r="AY100" s="29">
        <v>0</v>
      </c>
      <c r="AZ100" s="29">
        <v>0</v>
      </c>
      <c r="BA100" s="29">
        <v>0</v>
      </c>
      <c r="BB100" s="29">
        <v>0</v>
      </c>
      <c r="BC100" s="13">
        <f t="shared" ref="BC100" si="835">BF100</f>
        <v>0</v>
      </c>
      <c r="BD100" s="29">
        <v>0</v>
      </c>
      <c r="BE100" s="29">
        <v>0</v>
      </c>
      <c r="BF100" s="29">
        <v>0</v>
      </c>
      <c r="BG100" s="29">
        <v>0</v>
      </c>
      <c r="BH100" s="13">
        <f t="shared" ref="BH100" si="836">BK100</f>
        <v>0</v>
      </c>
      <c r="BI100" s="29">
        <v>0</v>
      </c>
      <c r="BJ100" s="29">
        <v>0</v>
      </c>
      <c r="BK100" s="29">
        <v>0</v>
      </c>
      <c r="BL100" s="29">
        <v>0</v>
      </c>
    </row>
    <row r="101" spans="1:64" ht="47.25" x14ac:dyDescent="0.25">
      <c r="A101" s="10" t="s">
        <v>208</v>
      </c>
      <c r="B101" s="20" t="s">
        <v>209</v>
      </c>
      <c r="C101" s="11" t="s">
        <v>24</v>
      </c>
      <c r="D101" s="11" t="s">
        <v>56</v>
      </c>
      <c r="E101" s="13">
        <f t="shared" si="823"/>
        <v>254.8</v>
      </c>
      <c r="F101" s="13">
        <f t="shared" si="823"/>
        <v>0</v>
      </c>
      <c r="G101" s="13">
        <f t="shared" ref="G101" si="837">L101+Q101+V101+AA101+AF101+AK101+AP101+AU101+AZ101</f>
        <v>0</v>
      </c>
      <c r="H101" s="13">
        <f t="shared" ref="H101" si="838">M101+R101+W101+AB101+AG101+AL101+AQ101+AV101+BA101</f>
        <v>254.8</v>
      </c>
      <c r="I101" s="13">
        <f t="shared" ref="I101" si="839">N101+S101+X101+AC101+AH101+AM101+AR101+AW101+BB101</f>
        <v>0</v>
      </c>
      <c r="J101" s="13">
        <f t="shared" si="826"/>
        <v>0</v>
      </c>
      <c r="K101" s="29">
        <v>0</v>
      </c>
      <c r="L101" s="29">
        <v>0</v>
      </c>
      <c r="M101" s="13">
        <v>0</v>
      </c>
      <c r="N101" s="29">
        <v>0</v>
      </c>
      <c r="O101" s="13">
        <f t="shared" si="827"/>
        <v>254.8</v>
      </c>
      <c r="P101" s="29">
        <v>0</v>
      </c>
      <c r="Q101" s="29">
        <v>0</v>
      </c>
      <c r="R101" s="36">
        <v>254.8</v>
      </c>
      <c r="S101" s="29">
        <v>0</v>
      </c>
      <c r="T101" s="13">
        <f t="shared" ref="T101" si="840">W101</f>
        <v>0</v>
      </c>
      <c r="U101" s="29">
        <v>0</v>
      </c>
      <c r="V101" s="29">
        <v>0</v>
      </c>
      <c r="W101" s="29">
        <v>0</v>
      </c>
      <c r="X101" s="29">
        <v>0</v>
      </c>
      <c r="Y101" s="13">
        <f t="shared" ref="Y101" si="841">AB101</f>
        <v>0</v>
      </c>
      <c r="Z101" s="29">
        <v>0</v>
      </c>
      <c r="AA101" s="29">
        <v>0</v>
      </c>
      <c r="AB101" s="29">
        <v>0</v>
      </c>
      <c r="AC101" s="29">
        <v>0</v>
      </c>
      <c r="AD101" s="13">
        <f t="shared" ref="AD101" si="842">AG101</f>
        <v>0</v>
      </c>
      <c r="AE101" s="29">
        <v>0</v>
      </c>
      <c r="AF101" s="29">
        <v>0</v>
      </c>
      <c r="AG101" s="29">
        <v>0</v>
      </c>
      <c r="AH101" s="29">
        <v>0</v>
      </c>
      <c r="AI101" s="13">
        <f t="shared" ref="AI101" si="843">AL101</f>
        <v>0</v>
      </c>
      <c r="AJ101" s="29">
        <v>0</v>
      </c>
      <c r="AK101" s="29">
        <v>0</v>
      </c>
      <c r="AL101" s="29">
        <v>0</v>
      </c>
      <c r="AM101" s="29">
        <v>0</v>
      </c>
      <c r="AN101" s="13">
        <f t="shared" ref="AN101" si="844">AQ101</f>
        <v>0</v>
      </c>
      <c r="AO101" s="29">
        <v>0</v>
      </c>
      <c r="AP101" s="29">
        <v>0</v>
      </c>
      <c r="AQ101" s="29">
        <v>0</v>
      </c>
      <c r="AR101" s="29">
        <v>0</v>
      </c>
      <c r="AS101" s="13">
        <f t="shared" ref="AS101" si="845">AV101</f>
        <v>0</v>
      </c>
      <c r="AT101" s="29">
        <v>0</v>
      </c>
      <c r="AU101" s="29">
        <v>0</v>
      </c>
      <c r="AV101" s="29">
        <v>0</v>
      </c>
      <c r="AW101" s="29">
        <v>0</v>
      </c>
      <c r="AX101" s="13">
        <f t="shared" ref="AX101" si="846">BA101</f>
        <v>0</v>
      </c>
      <c r="AY101" s="29">
        <v>0</v>
      </c>
      <c r="AZ101" s="29">
        <v>0</v>
      </c>
      <c r="BA101" s="29">
        <v>0</v>
      </c>
      <c r="BB101" s="29">
        <v>0</v>
      </c>
      <c r="BC101" s="13">
        <f t="shared" ref="BC101" si="847">BF101</f>
        <v>0</v>
      </c>
      <c r="BD101" s="29">
        <v>0</v>
      </c>
      <c r="BE101" s="29">
        <v>0</v>
      </c>
      <c r="BF101" s="29">
        <v>0</v>
      </c>
      <c r="BG101" s="29">
        <v>0</v>
      </c>
      <c r="BH101" s="13">
        <f t="shared" ref="BH101" si="848">BK101</f>
        <v>0</v>
      </c>
      <c r="BI101" s="29">
        <v>0</v>
      </c>
      <c r="BJ101" s="29">
        <v>0</v>
      </c>
      <c r="BK101" s="29">
        <v>0</v>
      </c>
      <c r="BL101" s="29">
        <v>0</v>
      </c>
    </row>
    <row r="102" spans="1:64" ht="63" x14ac:dyDescent="0.25">
      <c r="A102" s="10" t="s">
        <v>211</v>
      </c>
      <c r="B102" s="45" t="s">
        <v>212</v>
      </c>
      <c r="C102" s="11" t="s">
        <v>24</v>
      </c>
      <c r="D102" s="11" t="s">
        <v>56</v>
      </c>
      <c r="E102" s="13">
        <f t="shared" si="823"/>
        <v>216.6</v>
      </c>
      <c r="F102" s="13">
        <f t="shared" si="823"/>
        <v>0</v>
      </c>
      <c r="G102" s="13">
        <f t="shared" ref="G102" si="849">L102+Q102+V102+AA102+AF102+AK102+AP102+AU102+AZ102</f>
        <v>0</v>
      </c>
      <c r="H102" s="13">
        <f t="shared" ref="H102" si="850">M102+R102+W102+AB102+AG102+AL102+AQ102+AV102+BA102</f>
        <v>216.6</v>
      </c>
      <c r="I102" s="13">
        <f t="shared" ref="I102" si="851">N102+S102+X102+AC102+AH102+AM102+AR102+AW102+BB102</f>
        <v>0</v>
      </c>
      <c r="J102" s="13">
        <f t="shared" si="826"/>
        <v>0</v>
      </c>
      <c r="K102" s="29">
        <v>0</v>
      </c>
      <c r="L102" s="29">
        <v>0</v>
      </c>
      <c r="M102" s="13">
        <v>0</v>
      </c>
      <c r="N102" s="29">
        <v>0</v>
      </c>
      <c r="O102" s="13">
        <f t="shared" si="827"/>
        <v>216.6</v>
      </c>
      <c r="P102" s="29">
        <v>0</v>
      </c>
      <c r="Q102" s="29">
        <v>0</v>
      </c>
      <c r="R102" s="36">
        <v>216.6</v>
      </c>
      <c r="S102" s="29">
        <v>0</v>
      </c>
      <c r="T102" s="13">
        <f t="shared" ref="T102" si="852">W102</f>
        <v>0</v>
      </c>
      <c r="U102" s="29">
        <v>0</v>
      </c>
      <c r="V102" s="29">
        <v>0</v>
      </c>
      <c r="W102" s="29">
        <v>0</v>
      </c>
      <c r="X102" s="29">
        <v>0</v>
      </c>
      <c r="Y102" s="13">
        <f t="shared" ref="Y102" si="853">AB102</f>
        <v>0</v>
      </c>
      <c r="Z102" s="29">
        <v>0</v>
      </c>
      <c r="AA102" s="29">
        <v>0</v>
      </c>
      <c r="AB102" s="29">
        <v>0</v>
      </c>
      <c r="AC102" s="29">
        <v>0</v>
      </c>
      <c r="AD102" s="13">
        <f t="shared" ref="AD102" si="854">AG102</f>
        <v>0</v>
      </c>
      <c r="AE102" s="29">
        <v>0</v>
      </c>
      <c r="AF102" s="29">
        <v>0</v>
      </c>
      <c r="AG102" s="29">
        <v>0</v>
      </c>
      <c r="AH102" s="29">
        <v>0</v>
      </c>
      <c r="AI102" s="13">
        <f t="shared" ref="AI102" si="855">AL102</f>
        <v>0</v>
      </c>
      <c r="AJ102" s="29">
        <v>0</v>
      </c>
      <c r="AK102" s="29">
        <v>0</v>
      </c>
      <c r="AL102" s="29">
        <v>0</v>
      </c>
      <c r="AM102" s="29">
        <v>0</v>
      </c>
      <c r="AN102" s="13">
        <f t="shared" ref="AN102" si="856">AQ102</f>
        <v>0</v>
      </c>
      <c r="AO102" s="29">
        <v>0</v>
      </c>
      <c r="AP102" s="29">
        <v>0</v>
      </c>
      <c r="AQ102" s="29">
        <v>0</v>
      </c>
      <c r="AR102" s="29">
        <v>0</v>
      </c>
      <c r="AS102" s="13">
        <f t="shared" ref="AS102" si="857">AV102</f>
        <v>0</v>
      </c>
      <c r="AT102" s="29">
        <v>0</v>
      </c>
      <c r="AU102" s="29">
        <v>0</v>
      </c>
      <c r="AV102" s="29">
        <v>0</v>
      </c>
      <c r="AW102" s="29">
        <v>0</v>
      </c>
      <c r="AX102" s="13">
        <f t="shared" ref="AX102" si="858">BA102</f>
        <v>0</v>
      </c>
      <c r="AY102" s="29">
        <v>0</v>
      </c>
      <c r="AZ102" s="29">
        <v>0</v>
      </c>
      <c r="BA102" s="29">
        <v>0</v>
      </c>
      <c r="BB102" s="29">
        <v>0</v>
      </c>
      <c r="BC102" s="13">
        <f t="shared" ref="BC102" si="859">BF102</f>
        <v>0</v>
      </c>
      <c r="BD102" s="29">
        <v>0</v>
      </c>
      <c r="BE102" s="29">
        <v>0</v>
      </c>
      <c r="BF102" s="29">
        <v>0</v>
      </c>
      <c r="BG102" s="29">
        <v>0</v>
      </c>
      <c r="BH102" s="13">
        <f t="shared" ref="BH102" si="860">BK102</f>
        <v>0</v>
      </c>
      <c r="BI102" s="29">
        <v>0</v>
      </c>
      <c r="BJ102" s="29">
        <v>0</v>
      </c>
      <c r="BK102" s="29">
        <v>0</v>
      </c>
      <c r="BL102" s="29">
        <v>0</v>
      </c>
    </row>
    <row r="103" spans="1:64" ht="63" x14ac:dyDescent="0.25">
      <c r="A103" s="10" t="s">
        <v>223</v>
      </c>
      <c r="B103" s="49" t="s">
        <v>225</v>
      </c>
      <c r="C103" s="44" t="s">
        <v>24</v>
      </c>
      <c r="D103" s="11" t="s">
        <v>56</v>
      </c>
      <c r="E103" s="13">
        <f t="shared" ref="E103:E104" si="861">J103+O103+T103+Y103+AD103+AI103+AN103+AS103+AX103</f>
        <v>156.9</v>
      </c>
      <c r="F103" s="13">
        <f t="shared" ref="F103:F104" si="862">K103+P103+U103+Z103+AE103+AJ103+AO103+AT103+AY103</f>
        <v>0</v>
      </c>
      <c r="G103" s="13">
        <f t="shared" ref="G103:G104" si="863">L103+Q103+V103+AA103+AF103+AK103+AP103+AU103+AZ103</f>
        <v>0</v>
      </c>
      <c r="H103" s="13">
        <f t="shared" ref="H103:H104" si="864">M103+R103+W103+AB103+AG103+AL103+AQ103+AV103+BA103</f>
        <v>156.9</v>
      </c>
      <c r="I103" s="13">
        <f t="shared" ref="I103:I104" si="865">N103+S103+X103+AC103+AH103+AM103+AR103+AW103+BB103</f>
        <v>0</v>
      </c>
      <c r="J103" s="13">
        <f t="shared" si="826"/>
        <v>0</v>
      </c>
      <c r="K103" s="29">
        <v>0</v>
      </c>
      <c r="L103" s="29">
        <v>0</v>
      </c>
      <c r="M103" s="13">
        <v>0</v>
      </c>
      <c r="N103" s="29">
        <v>0</v>
      </c>
      <c r="O103" s="13">
        <f t="shared" si="827"/>
        <v>156.9</v>
      </c>
      <c r="P103" s="29">
        <v>0</v>
      </c>
      <c r="Q103" s="29">
        <v>0</v>
      </c>
      <c r="R103" s="36">
        <v>156.9</v>
      </c>
      <c r="S103" s="29">
        <v>0</v>
      </c>
      <c r="T103" s="13">
        <f t="shared" ref="T103:T104" si="866">W103</f>
        <v>0</v>
      </c>
      <c r="U103" s="29">
        <v>0</v>
      </c>
      <c r="V103" s="29">
        <v>0</v>
      </c>
      <c r="W103" s="29">
        <v>0</v>
      </c>
      <c r="X103" s="29">
        <v>0</v>
      </c>
      <c r="Y103" s="13">
        <f t="shared" ref="Y103:Y104" si="867">AB103</f>
        <v>0</v>
      </c>
      <c r="Z103" s="29">
        <v>0</v>
      </c>
      <c r="AA103" s="29">
        <v>0</v>
      </c>
      <c r="AB103" s="29">
        <v>0</v>
      </c>
      <c r="AC103" s="29">
        <v>0</v>
      </c>
      <c r="AD103" s="13">
        <f t="shared" ref="AD103:AD104" si="868">AG103</f>
        <v>0</v>
      </c>
      <c r="AE103" s="29">
        <v>0</v>
      </c>
      <c r="AF103" s="29">
        <v>0</v>
      </c>
      <c r="AG103" s="29">
        <v>0</v>
      </c>
      <c r="AH103" s="29">
        <v>0</v>
      </c>
      <c r="AI103" s="13">
        <f t="shared" ref="AI103:AI104" si="869">AL103</f>
        <v>0</v>
      </c>
      <c r="AJ103" s="29">
        <v>0</v>
      </c>
      <c r="AK103" s="29">
        <v>0</v>
      </c>
      <c r="AL103" s="29">
        <v>0</v>
      </c>
      <c r="AM103" s="29">
        <v>0</v>
      </c>
      <c r="AN103" s="13">
        <f t="shared" ref="AN103:AN104" si="870">AQ103</f>
        <v>0</v>
      </c>
      <c r="AO103" s="29">
        <v>0</v>
      </c>
      <c r="AP103" s="29">
        <v>0</v>
      </c>
      <c r="AQ103" s="29">
        <v>0</v>
      </c>
      <c r="AR103" s="29">
        <v>0</v>
      </c>
      <c r="AS103" s="13">
        <f t="shared" ref="AS103:AS104" si="871">AV103</f>
        <v>0</v>
      </c>
      <c r="AT103" s="29">
        <v>0</v>
      </c>
      <c r="AU103" s="29">
        <v>0</v>
      </c>
      <c r="AV103" s="29">
        <v>0</v>
      </c>
      <c r="AW103" s="29">
        <v>0</v>
      </c>
      <c r="AX103" s="13">
        <f t="shared" ref="AX103:AX104" si="872">BA103</f>
        <v>0</v>
      </c>
      <c r="AY103" s="29">
        <v>0</v>
      </c>
      <c r="AZ103" s="29">
        <v>0</v>
      </c>
      <c r="BA103" s="29">
        <v>0</v>
      </c>
      <c r="BB103" s="29">
        <v>0</v>
      </c>
      <c r="BC103" s="13">
        <f t="shared" ref="BC103:BC104" si="873">BF103</f>
        <v>0</v>
      </c>
      <c r="BD103" s="29">
        <v>0</v>
      </c>
      <c r="BE103" s="29">
        <v>0</v>
      </c>
      <c r="BF103" s="29">
        <v>0</v>
      </c>
      <c r="BG103" s="29">
        <v>0</v>
      </c>
      <c r="BH103" s="13">
        <f t="shared" ref="BH103:BH104" si="874">BK103</f>
        <v>0</v>
      </c>
      <c r="BI103" s="29">
        <v>0</v>
      </c>
      <c r="BJ103" s="29">
        <v>0</v>
      </c>
      <c r="BK103" s="29">
        <v>0</v>
      </c>
      <c r="BL103" s="29">
        <v>0</v>
      </c>
    </row>
    <row r="104" spans="1:64" ht="63" x14ac:dyDescent="0.25">
      <c r="A104" s="10" t="s">
        <v>224</v>
      </c>
      <c r="B104" s="49" t="s">
        <v>226</v>
      </c>
      <c r="C104" s="44" t="s">
        <v>24</v>
      </c>
      <c r="D104" s="11" t="s">
        <v>56</v>
      </c>
      <c r="E104" s="13">
        <f t="shared" si="861"/>
        <v>251.8</v>
      </c>
      <c r="F104" s="13">
        <f t="shared" si="862"/>
        <v>0</v>
      </c>
      <c r="G104" s="13">
        <f t="shared" si="863"/>
        <v>0</v>
      </c>
      <c r="H104" s="13">
        <f t="shared" si="864"/>
        <v>251.8</v>
      </c>
      <c r="I104" s="13">
        <f t="shared" si="865"/>
        <v>0</v>
      </c>
      <c r="J104" s="13">
        <f t="shared" si="826"/>
        <v>0</v>
      </c>
      <c r="K104" s="29">
        <v>0</v>
      </c>
      <c r="L104" s="29">
        <v>0</v>
      </c>
      <c r="M104" s="13">
        <v>0</v>
      </c>
      <c r="N104" s="29">
        <v>0</v>
      </c>
      <c r="O104" s="13">
        <f t="shared" si="827"/>
        <v>251.8</v>
      </c>
      <c r="P104" s="29">
        <v>0</v>
      </c>
      <c r="Q104" s="29">
        <v>0</v>
      </c>
      <c r="R104" s="36">
        <v>251.8</v>
      </c>
      <c r="S104" s="29">
        <v>0</v>
      </c>
      <c r="T104" s="13">
        <f t="shared" si="866"/>
        <v>0</v>
      </c>
      <c r="U104" s="29">
        <v>0</v>
      </c>
      <c r="V104" s="29">
        <v>0</v>
      </c>
      <c r="W104" s="29">
        <v>0</v>
      </c>
      <c r="X104" s="29">
        <v>0</v>
      </c>
      <c r="Y104" s="13">
        <f t="shared" si="867"/>
        <v>0</v>
      </c>
      <c r="Z104" s="29">
        <v>0</v>
      </c>
      <c r="AA104" s="29">
        <v>0</v>
      </c>
      <c r="AB104" s="29">
        <v>0</v>
      </c>
      <c r="AC104" s="29">
        <v>0</v>
      </c>
      <c r="AD104" s="13">
        <f t="shared" si="868"/>
        <v>0</v>
      </c>
      <c r="AE104" s="29">
        <v>0</v>
      </c>
      <c r="AF104" s="29">
        <v>0</v>
      </c>
      <c r="AG104" s="29">
        <v>0</v>
      </c>
      <c r="AH104" s="29">
        <v>0</v>
      </c>
      <c r="AI104" s="13">
        <f t="shared" si="869"/>
        <v>0</v>
      </c>
      <c r="AJ104" s="29">
        <v>0</v>
      </c>
      <c r="AK104" s="29">
        <v>0</v>
      </c>
      <c r="AL104" s="29">
        <v>0</v>
      </c>
      <c r="AM104" s="29">
        <v>0</v>
      </c>
      <c r="AN104" s="13">
        <f t="shared" si="870"/>
        <v>0</v>
      </c>
      <c r="AO104" s="29">
        <v>0</v>
      </c>
      <c r="AP104" s="29">
        <v>0</v>
      </c>
      <c r="AQ104" s="29">
        <v>0</v>
      </c>
      <c r="AR104" s="29">
        <v>0</v>
      </c>
      <c r="AS104" s="13">
        <f t="shared" si="871"/>
        <v>0</v>
      </c>
      <c r="AT104" s="29">
        <v>0</v>
      </c>
      <c r="AU104" s="29">
        <v>0</v>
      </c>
      <c r="AV104" s="29">
        <v>0</v>
      </c>
      <c r="AW104" s="29">
        <v>0</v>
      </c>
      <c r="AX104" s="13">
        <f t="shared" si="872"/>
        <v>0</v>
      </c>
      <c r="AY104" s="29">
        <v>0</v>
      </c>
      <c r="AZ104" s="29">
        <v>0</v>
      </c>
      <c r="BA104" s="29">
        <v>0</v>
      </c>
      <c r="BB104" s="29">
        <v>0</v>
      </c>
      <c r="BC104" s="13">
        <f t="shared" si="873"/>
        <v>0</v>
      </c>
      <c r="BD104" s="29">
        <v>0</v>
      </c>
      <c r="BE104" s="29">
        <v>0</v>
      </c>
      <c r="BF104" s="29">
        <v>0</v>
      </c>
      <c r="BG104" s="29">
        <v>0</v>
      </c>
      <c r="BH104" s="13">
        <f t="shared" si="874"/>
        <v>0</v>
      </c>
      <c r="BI104" s="29">
        <v>0</v>
      </c>
      <c r="BJ104" s="29">
        <v>0</v>
      </c>
      <c r="BK104" s="29">
        <v>0</v>
      </c>
      <c r="BL104" s="29">
        <v>0</v>
      </c>
    </row>
    <row r="105" spans="1:64" ht="78.75" x14ac:dyDescent="0.25">
      <c r="A105" s="10" t="s">
        <v>245</v>
      </c>
      <c r="B105" s="49" t="s">
        <v>246</v>
      </c>
      <c r="C105" s="44" t="s">
        <v>24</v>
      </c>
      <c r="D105" s="11" t="s">
        <v>56</v>
      </c>
      <c r="E105" s="13">
        <f t="shared" ref="E105" si="875">J105+O105+T105+Y105+AD105+AI105+AN105+AS105+AX105</f>
        <v>243.3</v>
      </c>
      <c r="F105" s="13">
        <f t="shared" ref="F105" si="876">K105+P105+U105+Z105+AE105+AJ105+AO105+AT105+AY105</f>
        <v>0</v>
      </c>
      <c r="G105" s="13">
        <f t="shared" ref="G105" si="877">L105+Q105+V105+AA105+AF105+AK105+AP105+AU105+AZ105</f>
        <v>0</v>
      </c>
      <c r="H105" s="13">
        <f t="shared" ref="H105" si="878">M105+R105+W105+AB105+AG105+AL105+AQ105+AV105+BA105</f>
        <v>243.3</v>
      </c>
      <c r="I105" s="13">
        <f t="shared" ref="I105" si="879">N105+S105+X105+AC105+AH105+AM105+AR105+AW105+BB105</f>
        <v>0</v>
      </c>
      <c r="J105" s="13">
        <f t="shared" si="826"/>
        <v>0</v>
      </c>
      <c r="K105" s="29">
        <v>0</v>
      </c>
      <c r="L105" s="29">
        <v>0</v>
      </c>
      <c r="M105" s="13">
        <v>0</v>
      </c>
      <c r="N105" s="29">
        <v>0</v>
      </c>
      <c r="O105" s="13">
        <f t="shared" si="827"/>
        <v>0</v>
      </c>
      <c r="P105" s="29">
        <v>0</v>
      </c>
      <c r="Q105" s="29">
        <v>0</v>
      </c>
      <c r="R105" s="36">
        <v>0</v>
      </c>
      <c r="S105" s="29">
        <v>0</v>
      </c>
      <c r="T105" s="13">
        <f t="shared" ref="T105" si="880">W105</f>
        <v>243.3</v>
      </c>
      <c r="U105" s="29">
        <v>0</v>
      </c>
      <c r="V105" s="29">
        <v>0</v>
      </c>
      <c r="W105" s="36">
        <v>243.3</v>
      </c>
      <c r="X105" s="29">
        <v>0</v>
      </c>
      <c r="Y105" s="13">
        <f t="shared" ref="Y105" si="881">AB105</f>
        <v>0</v>
      </c>
      <c r="Z105" s="29">
        <v>0</v>
      </c>
      <c r="AA105" s="29">
        <v>0</v>
      </c>
      <c r="AB105" s="29">
        <v>0</v>
      </c>
      <c r="AC105" s="29">
        <v>0</v>
      </c>
      <c r="AD105" s="13">
        <f t="shared" ref="AD105" si="882">AG105</f>
        <v>0</v>
      </c>
      <c r="AE105" s="29">
        <v>0</v>
      </c>
      <c r="AF105" s="29">
        <v>0</v>
      </c>
      <c r="AG105" s="29">
        <v>0</v>
      </c>
      <c r="AH105" s="29">
        <v>0</v>
      </c>
      <c r="AI105" s="13">
        <f t="shared" ref="AI105" si="883">AL105</f>
        <v>0</v>
      </c>
      <c r="AJ105" s="29">
        <v>0</v>
      </c>
      <c r="AK105" s="29">
        <v>0</v>
      </c>
      <c r="AL105" s="29">
        <v>0</v>
      </c>
      <c r="AM105" s="29">
        <v>0</v>
      </c>
      <c r="AN105" s="13">
        <f t="shared" ref="AN105" si="884">AQ105</f>
        <v>0</v>
      </c>
      <c r="AO105" s="29">
        <v>0</v>
      </c>
      <c r="AP105" s="29">
        <v>0</v>
      </c>
      <c r="AQ105" s="29">
        <v>0</v>
      </c>
      <c r="AR105" s="29">
        <v>0</v>
      </c>
      <c r="AS105" s="13">
        <f t="shared" ref="AS105" si="885">AV105</f>
        <v>0</v>
      </c>
      <c r="AT105" s="29">
        <v>0</v>
      </c>
      <c r="AU105" s="29">
        <v>0</v>
      </c>
      <c r="AV105" s="29">
        <v>0</v>
      </c>
      <c r="AW105" s="29">
        <v>0</v>
      </c>
      <c r="AX105" s="13">
        <f t="shared" ref="AX105" si="886">BA105</f>
        <v>0</v>
      </c>
      <c r="AY105" s="29">
        <v>0</v>
      </c>
      <c r="AZ105" s="29">
        <v>0</v>
      </c>
      <c r="BA105" s="29">
        <v>0</v>
      </c>
      <c r="BB105" s="29">
        <v>0</v>
      </c>
      <c r="BC105" s="13">
        <f t="shared" ref="BC105" si="887">BF105</f>
        <v>0</v>
      </c>
      <c r="BD105" s="29">
        <v>0</v>
      </c>
      <c r="BE105" s="29">
        <v>0</v>
      </c>
      <c r="BF105" s="29">
        <v>0</v>
      </c>
      <c r="BG105" s="29">
        <v>0</v>
      </c>
      <c r="BH105" s="13">
        <f t="shared" ref="BH105" si="888">BK105</f>
        <v>0</v>
      </c>
      <c r="BI105" s="29">
        <v>0</v>
      </c>
      <c r="BJ105" s="29">
        <v>0</v>
      </c>
      <c r="BK105" s="29">
        <v>0</v>
      </c>
      <c r="BL105" s="29">
        <v>0</v>
      </c>
    </row>
    <row r="106" spans="1:64" ht="63" x14ac:dyDescent="0.25">
      <c r="A106" s="10" t="s">
        <v>270</v>
      </c>
      <c r="B106" s="49" t="s">
        <v>257</v>
      </c>
      <c r="C106" s="44" t="s">
        <v>24</v>
      </c>
      <c r="D106" s="11" t="s">
        <v>56</v>
      </c>
      <c r="E106" s="13">
        <f t="shared" ref="E106" si="889">J106+O106+T106+Y106+AD106+AI106+AN106+AS106+AX106</f>
        <v>94.2</v>
      </c>
      <c r="F106" s="13">
        <f t="shared" ref="F106" si="890">K106+P106+U106+Z106+AE106+AJ106+AO106+AT106+AY106</f>
        <v>0</v>
      </c>
      <c r="G106" s="13">
        <f t="shared" ref="G106" si="891">L106+Q106+V106+AA106+AF106+AK106+AP106+AU106+AZ106</f>
        <v>0</v>
      </c>
      <c r="H106" s="13">
        <f t="shared" ref="H106" si="892">M106+R106+W106+AB106+AG106+AL106+AQ106+AV106+BA106</f>
        <v>94.2</v>
      </c>
      <c r="I106" s="13">
        <f t="shared" ref="I106" si="893">N106+S106+X106+AC106+AH106+AM106+AR106+AW106+BB106</f>
        <v>0</v>
      </c>
      <c r="J106" s="13">
        <f t="shared" ref="J106" si="894">M106</f>
        <v>0</v>
      </c>
      <c r="K106" s="29">
        <v>0</v>
      </c>
      <c r="L106" s="29">
        <v>0</v>
      </c>
      <c r="M106" s="13">
        <v>0</v>
      </c>
      <c r="N106" s="29">
        <v>0</v>
      </c>
      <c r="O106" s="13">
        <f t="shared" ref="O106" si="895">R106</f>
        <v>0</v>
      </c>
      <c r="P106" s="29">
        <v>0</v>
      </c>
      <c r="Q106" s="29">
        <v>0</v>
      </c>
      <c r="R106" s="36">
        <v>0</v>
      </c>
      <c r="S106" s="29">
        <v>0</v>
      </c>
      <c r="T106" s="13">
        <f t="shared" ref="T106" si="896">W106</f>
        <v>94.2</v>
      </c>
      <c r="U106" s="29">
        <v>0</v>
      </c>
      <c r="V106" s="29">
        <v>0</v>
      </c>
      <c r="W106" s="36">
        <v>94.2</v>
      </c>
      <c r="X106" s="29">
        <v>0</v>
      </c>
      <c r="Y106" s="13">
        <f t="shared" ref="Y106" si="897">AB106</f>
        <v>0</v>
      </c>
      <c r="Z106" s="29">
        <v>0</v>
      </c>
      <c r="AA106" s="29">
        <v>0</v>
      </c>
      <c r="AB106" s="29">
        <v>0</v>
      </c>
      <c r="AC106" s="29">
        <v>0</v>
      </c>
      <c r="AD106" s="13">
        <f t="shared" ref="AD106" si="898">AG106</f>
        <v>0</v>
      </c>
      <c r="AE106" s="29">
        <v>0</v>
      </c>
      <c r="AF106" s="29">
        <v>0</v>
      </c>
      <c r="AG106" s="29">
        <v>0</v>
      </c>
      <c r="AH106" s="29">
        <v>0</v>
      </c>
      <c r="AI106" s="13">
        <f t="shared" ref="AI106" si="899">AL106</f>
        <v>0</v>
      </c>
      <c r="AJ106" s="29">
        <v>0</v>
      </c>
      <c r="AK106" s="29">
        <v>0</v>
      </c>
      <c r="AL106" s="29">
        <v>0</v>
      </c>
      <c r="AM106" s="29">
        <v>0</v>
      </c>
      <c r="AN106" s="13">
        <f t="shared" ref="AN106" si="900">AQ106</f>
        <v>0</v>
      </c>
      <c r="AO106" s="29">
        <v>0</v>
      </c>
      <c r="AP106" s="29">
        <v>0</v>
      </c>
      <c r="AQ106" s="29">
        <v>0</v>
      </c>
      <c r="AR106" s="29">
        <v>0</v>
      </c>
      <c r="AS106" s="13">
        <f t="shared" ref="AS106" si="901">AV106</f>
        <v>0</v>
      </c>
      <c r="AT106" s="29">
        <v>0</v>
      </c>
      <c r="AU106" s="29">
        <v>0</v>
      </c>
      <c r="AV106" s="29">
        <v>0</v>
      </c>
      <c r="AW106" s="29">
        <v>0</v>
      </c>
      <c r="AX106" s="13">
        <f t="shared" ref="AX106" si="902">BA106</f>
        <v>0</v>
      </c>
      <c r="AY106" s="29">
        <v>0</v>
      </c>
      <c r="AZ106" s="29">
        <v>0</v>
      </c>
      <c r="BA106" s="29">
        <v>0</v>
      </c>
      <c r="BB106" s="29">
        <v>0</v>
      </c>
      <c r="BC106" s="13">
        <f t="shared" ref="BC106" si="903">BF106</f>
        <v>0</v>
      </c>
      <c r="BD106" s="29">
        <v>0</v>
      </c>
      <c r="BE106" s="29">
        <v>0</v>
      </c>
      <c r="BF106" s="29">
        <v>0</v>
      </c>
      <c r="BG106" s="29">
        <v>0</v>
      </c>
      <c r="BH106" s="13">
        <f t="shared" ref="BH106" si="904">BK106</f>
        <v>0</v>
      </c>
      <c r="BI106" s="29">
        <v>0</v>
      </c>
      <c r="BJ106" s="29">
        <v>0</v>
      </c>
      <c r="BK106" s="29">
        <v>0</v>
      </c>
      <c r="BL106" s="29">
        <v>0</v>
      </c>
    </row>
    <row r="107" spans="1:64" ht="43.5" customHeight="1" x14ac:dyDescent="0.25">
      <c r="A107" s="10" t="s">
        <v>75</v>
      </c>
      <c r="B107" s="66" t="s">
        <v>77</v>
      </c>
      <c r="C107" s="65"/>
      <c r="D107" s="65"/>
      <c r="E107" s="8">
        <f>SUM(E108)</f>
        <v>33.1</v>
      </c>
      <c r="F107" s="8">
        <f t="shared" ref="F107:BL107" si="905">SUM(F108)</f>
        <v>0</v>
      </c>
      <c r="G107" s="8">
        <f t="shared" si="905"/>
        <v>0</v>
      </c>
      <c r="H107" s="8">
        <f t="shared" si="905"/>
        <v>33.1</v>
      </c>
      <c r="I107" s="8">
        <f t="shared" si="905"/>
        <v>0</v>
      </c>
      <c r="J107" s="8">
        <f t="shared" si="905"/>
        <v>33.1</v>
      </c>
      <c r="K107" s="8">
        <f t="shared" si="905"/>
        <v>0</v>
      </c>
      <c r="L107" s="8">
        <f t="shared" si="905"/>
        <v>0</v>
      </c>
      <c r="M107" s="8">
        <f t="shared" si="905"/>
        <v>33.1</v>
      </c>
      <c r="N107" s="8">
        <f t="shared" si="905"/>
        <v>0</v>
      </c>
      <c r="O107" s="8">
        <f t="shared" si="905"/>
        <v>0</v>
      </c>
      <c r="P107" s="8">
        <f t="shared" si="905"/>
        <v>0</v>
      </c>
      <c r="Q107" s="8">
        <f t="shared" si="905"/>
        <v>0</v>
      </c>
      <c r="R107" s="8">
        <f t="shared" si="905"/>
        <v>0</v>
      </c>
      <c r="S107" s="8">
        <f t="shared" si="905"/>
        <v>0</v>
      </c>
      <c r="T107" s="8">
        <f t="shared" si="905"/>
        <v>0</v>
      </c>
      <c r="U107" s="8">
        <f t="shared" si="905"/>
        <v>0</v>
      </c>
      <c r="V107" s="8">
        <f t="shared" si="905"/>
        <v>0</v>
      </c>
      <c r="W107" s="8">
        <f t="shared" si="905"/>
        <v>0</v>
      </c>
      <c r="X107" s="8">
        <f t="shared" si="905"/>
        <v>0</v>
      </c>
      <c r="Y107" s="8">
        <f t="shared" si="905"/>
        <v>0</v>
      </c>
      <c r="Z107" s="8">
        <f t="shared" si="905"/>
        <v>0</v>
      </c>
      <c r="AA107" s="8">
        <f t="shared" si="905"/>
        <v>0</v>
      </c>
      <c r="AB107" s="8">
        <f t="shared" si="905"/>
        <v>0</v>
      </c>
      <c r="AC107" s="8">
        <f t="shared" si="905"/>
        <v>0</v>
      </c>
      <c r="AD107" s="8">
        <f t="shared" si="905"/>
        <v>0</v>
      </c>
      <c r="AE107" s="8">
        <f t="shared" si="905"/>
        <v>0</v>
      </c>
      <c r="AF107" s="8">
        <f t="shared" si="905"/>
        <v>0</v>
      </c>
      <c r="AG107" s="8">
        <f t="shared" si="905"/>
        <v>0</v>
      </c>
      <c r="AH107" s="8">
        <f t="shared" si="905"/>
        <v>0</v>
      </c>
      <c r="AI107" s="8">
        <f t="shared" si="905"/>
        <v>0</v>
      </c>
      <c r="AJ107" s="8">
        <f t="shared" si="905"/>
        <v>0</v>
      </c>
      <c r="AK107" s="8">
        <f t="shared" si="905"/>
        <v>0</v>
      </c>
      <c r="AL107" s="8">
        <f t="shared" si="905"/>
        <v>0</v>
      </c>
      <c r="AM107" s="8">
        <f t="shared" si="905"/>
        <v>0</v>
      </c>
      <c r="AN107" s="8">
        <f t="shared" si="905"/>
        <v>0</v>
      </c>
      <c r="AO107" s="8">
        <f t="shared" si="905"/>
        <v>0</v>
      </c>
      <c r="AP107" s="8">
        <f t="shared" si="905"/>
        <v>0</v>
      </c>
      <c r="AQ107" s="8">
        <f t="shared" si="905"/>
        <v>0</v>
      </c>
      <c r="AR107" s="8">
        <f t="shared" si="905"/>
        <v>0</v>
      </c>
      <c r="AS107" s="8">
        <f t="shared" si="905"/>
        <v>0</v>
      </c>
      <c r="AT107" s="8">
        <f t="shared" si="905"/>
        <v>0</v>
      </c>
      <c r="AU107" s="8">
        <f t="shared" si="905"/>
        <v>0</v>
      </c>
      <c r="AV107" s="8">
        <f t="shared" si="905"/>
        <v>0</v>
      </c>
      <c r="AW107" s="8">
        <f t="shared" si="905"/>
        <v>0</v>
      </c>
      <c r="AX107" s="8">
        <f t="shared" si="905"/>
        <v>0</v>
      </c>
      <c r="AY107" s="8">
        <f t="shared" si="905"/>
        <v>0</v>
      </c>
      <c r="AZ107" s="8">
        <f t="shared" si="905"/>
        <v>0</v>
      </c>
      <c r="BA107" s="8">
        <f t="shared" si="905"/>
        <v>0</v>
      </c>
      <c r="BB107" s="8">
        <f t="shared" si="905"/>
        <v>0</v>
      </c>
      <c r="BC107" s="8">
        <f t="shared" si="905"/>
        <v>0</v>
      </c>
      <c r="BD107" s="8">
        <f t="shared" si="905"/>
        <v>0</v>
      </c>
      <c r="BE107" s="8">
        <f t="shared" si="905"/>
        <v>0</v>
      </c>
      <c r="BF107" s="8">
        <f t="shared" si="905"/>
        <v>0</v>
      </c>
      <c r="BG107" s="8">
        <f t="shared" si="905"/>
        <v>0</v>
      </c>
      <c r="BH107" s="8">
        <f t="shared" si="905"/>
        <v>0</v>
      </c>
      <c r="BI107" s="8">
        <f t="shared" si="905"/>
        <v>0</v>
      </c>
      <c r="BJ107" s="8">
        <f t="shared" si="905"/>
        <v>0</v>
      </c>
      <c r="BK107" s="8">
        <f t="shared" si="905"/>
        <v>0</v>
      </c>
      <c r="BL107" s="8">
        <f t="shared" si="905"/>
        <v>0</v>
      </c>
    </row>
    <row r="108" spans="1:64" ht="94.5" x14ac:dyDescent="0.25">
      <c r="A108" s="10" t="s">
        <v>76</v>
      </c>
      <c r="B108" s="20" t="s">
        <v>78</v>
      </c>
      <c r="C108" s="11" t="s">
        <v>24</v>
      </c>
      <c r="D108" s="11" t="s">
        <v>25</v>
      </c>
      <c r="E108" s="13">
        <f>J108+O108+T108+Y108+AD108+AI108+AN108+AS108+AX108</f>
        <v>33.1</v>
      </c>
      <c r="F108" s="13">
        <f>K108+P108+U108+Z108+AE108+AJ108+AO108+AT108+AY108</f>
        <v>0</v>
      </c>
      <c r="G108" s="13">
        <f t="shared" ref="G108" si="906">L108+Q108+V108+AA108+AF108+AK108+AP108+AU108+AZ108</f>
        <v>0</v>
      </c>
      <c r="H108" s="13">
        <f t="shared" ref="H108" si="907">M108+R108+W108+AB108+AG108+AL108+AQ108+AV108+BA108</f>
        <v>33.1</v>
      </c>
      <c r="I108" s="13">
        <f t="shared" ref="I108" si="908">N108+S108+X108+AC108+AH108+AM108+AR108+AW108+BB108</f>
        <v>0</v>
      </c>
      <c r="J108" s="13">
        <f>M108</f>
        <v>33.1</v>
      </c>
      <c r="K108" s="29">
        <v>0</v>
      </c>
      <c r="L108" s="29">
        <v>0</v>
      </c>
      <c r="M108" s="13">
        <f>25.8+7.3</f>
        <v>33.1</v>
      </c>
      <c r="N108" s="29">
        <v>0</v>
      </c>
      <c r="O108" s="13">
        <f>R108</f>
        <v>0</v>
      </c>
      <c r="P108" s="29">
        <v>0</v>
      </c>
      <c r="Q108" s="29">
        <v>0</v>
      </c>
      <c r="R108" s="29">
        <v>0</v>
      </c>
      <c r="S108" s="29">
        <v>0</v>
      </c>
      <c r="T108" s="13">
        <f t="shared" ref="T108" si="909">W108</f>
        <v>0</v>
      </c>
      <c r="U108" s="29">
        <v>0</v>
      </c>
      <c r="V108" s="29">
        <v>0</v>
      </c>
      <c r="W108" s="29">
        <v>0</v>
      </c>
      <c r="X108" s="29">
        <v>0</v>
      </c>
      <c r="Y108" s="13">
        <f t="shared" ref="Y108" si="910">AB108</f>
        <v>0</v>
      </c>
      <c r="Z108" s="29">
        <v>0</v>
      </c>
      <c r="AA108" s="29">
        <v>0</v>
      </c>
      <c r="AB108" s="29">
        <v>0</v>
      </c>
      <c r="AC108" s="29">
        <v>0</v>
      </c>
      <c r="AD108" s="13">
        <f t="shared" ref="AD108" si="911">AG108</f>
        <v>0</v>
      </c>
      <c r="AE108" s="29">
        <v>0</v>
      </c>
      <c r="AF108" s="29">
        <v>0</v>
      </c>
      <c r="AG108" s="29">
        <v>0</v>
      </c>
      <c r="AH108" s="29">
        <v>0</v>
      </c>
      <c r="AI108" s="13">
        <f t="shared" ref="AI108" si="912">AL108</f>
        <v>0</v>
      </c>
      <c r="AJ108" s="29">
        <v>0</v>
      </c>
      <c r="AK108" s="29">
        <v>0</v>
      </c>
      <c r="AL108" s="29">
        <v>0</v>
      </c>
      <c r="AM108" s="29">
        <v>0</v>
      </c>
      <c r="AN108" s="13">
        <f t="shared" ref="AN108" si="913">AQ108</f>
        <v>0</v>
      </c>
      <c r="AO108" s="29">
        <v>0</v>
      </c>
      <c r="AP108" s="29">
        <v>0</v>
      </c>
      <c r="AQ108" s="29">
        <v>0</v>
      </c>
      <c r="AR108" s="29">
        <v>0</v>
      </c>
      <c r="AS108" s="13">
        <f t="shared" ref="AS108" si="914">AV108</f>
        <v>0</v>
      </c>
      <c r="AT108" s="29">
        <v>0</v>
      </c>
      <c r="AU108" s="29">
        <v>0</v>
      </c>
      <c r="AV108" s="29">
        <v>0</v>
      </c>
      <c r="AW108" s="29">
        <v>0</v>
      </c>
      <c r="AX108" s="13">
        <f t="shared" ref="AX108" si="915">BA108</f>
        <v>0</v>
      </c>
      <c r="AY108" s="29">
        <v>0</v>
      </c>
      <c r="AZ108" s="29">
        <v>0</v>
      </c>
      <c r="BA108" s="29">
        <v>0</v>
      </c>
      <c r="BB108" s="29">
        <v>0</v>
      </c>
      <c r="BC108" s="13">
        <f t="shared" ref="BC108" si="916">BF108</f>
        <v>0</v>
      </c>
      <c r="BD108" s="29">
        <v>0</v>
      </c>
      <c r="BE108" s="29">
        <v>0</v>
      </c>
      <c r="BF108" s="29">
        <v>0</v>
      </c>
      <c r="BG108" s="29">
        <v>0</v>
      </c>
      <c r="BH108" s="13">
        <f t="shared" ref="BH108" si="917">BK108</f>
        <v>0</v>
      </c>
      <c r="BI108" s="29">
        <v>0</v>
      </c>
      <c r="BJ108" s="29">
        <v>0</v>
      </c>
      <c r="BK108" s="29">
        <v>0</v>
      </c>
      <c r="BL108" s="29">
        <v>0</v>
      </c>
    </row>
    <row r="109" spans="1:64" ht="43.5" customHeight="1" x14ac:dyDescent="0.25">
      <c r="A109" s="10" t="s">
        <v>127</v>
      </c>
      <c r="B109" s="65" t="s">
        <v>129</v>
      </c>
      <c r="C109" s="65"/>
      <c r="D109" s="65"/>
      <c r="E109" s="8">
        <f t="shared" ref="E109:AJ109" si="918">SUM(E110:E111)</f>
        <v>753.6</v>
      </c>
      <c r="F109" s="8">
        <f t="shared" si="918"/>
        <v>0</v>
      </c>
      <c r="G109" s="8">
        <f t="shared" si="918"/>
        <v>0</v>
      </c>
      <c r="H109" s="8">
        <f t="shared" si="918"/>
        <v>753.6</v>
      </c>
      <c r="I109" s="8">
        <f t="shared" si="918"/>
        <v>0</v>
      </c>
      <c r="J109" s="8">
        <f t="shared" si="918"/>
        <v>63.7</v>
      </c>
      <c r="K109" s="8">
        <f t="shared" si="918"/>
        <v>0</v>
      </c>
      <c r="L109" s="8">
        <f t="shared" si="918"/>
        <v>0</v>
      </c>
      <c r="M109" s="8">
        <f t="shared" si="918"/>
        <v>63.7</v>
      </c>
      <c r="N109" s="8">
        <f t="shared" si="918"/>
        <v>0</v>
      </c>
      <c r="O109" s="8">
        <f t="shared" si="918"/>
        <v>689.9</v>
      </c>
      <c r="P109" s="8">
        <f t="shared" si="918"/>
        <v>0</v>
      </c>
      <c r="Q109" s="8">
        <f t="shared" si="918"/>
        <v>0</v>
      </c>
      <c r="R109" s="8">
        <f t="shared" si="918"/>
        <v>689.9</v>
      </c>
      <c r="S109" s="8">
        <f t="shared" si="918"/>
        <v>0</v>
      </c>
      <c r="T109" s="8">
        <f t="shared" si="918"/>
        <v>0</v>
      </c>
      <c r="U109" s="8">
        <f t="shared" si="918"/>
        <v>0</v>
      </c>
      <c r="V109" s="8">
        <f t="shared" si="918"/>
        <v>0</v>
      </c>
      <c r="W109" s="8">
        <f t="shared" si="918"/>
        <v>0</v>
      </c>
      <c r="X109" s="8">
        <f t="shared" si="918"/>
        <v>0</v>
      </c>
      <c r="Y109" s="8">
        <f t="shared" si="918"/>
        <v>0</v>
      </c>
      <c r="Z109" s="8">
        <f t="shared" si="918"/>
        <v>0</v>
      </c>
      <c r="AA109" s="8">
        <f t="shared" si="918"/>
        <v>0</v>
      </c>
      <c r="AB109" s="8">
        <f t="shared" si="918"/>
        <v>0</v>
      </c>
      <c r="AC109" s="8">
        <f t="shared" si="918"/>
        <v>0</v>
      </c>
      <c r="AD109" s="8">
        <f t="shared" si="918"/>
        <v>0</v>
      </c>
      <c r="AE109" s="8">
        <f t="shared" si="918"/>
        <v>0</v>
      </c>
      <c r="AF109" s="8">
        <f t="shared" si="918"/>
        <v>0</v>
      </c>
      <c r="AG109" s="8">
        <f t="shared" si="918"/>
        <v>0</v>
      </c>
      <c r="AH109" s="8">
        <f t="shared" si="918"/>
        <v>0</v>
      </c>
      <c r="AI109" s="8">
        <f t="shared" si="918"/>
        <v>0</v>
      </c>
      <c r="AJ109" s="8">
        <f t="shared" si="918"/>
        <v>0</v>
      </c>
      <c r="AK109" s="8">
        <f t="shared" ref="AK109:BL109" si="919">SUM(AK110:AK111)</f>
        <v>0</v>
      </c>
      <c r="AL109" s="8">
        <f t="shared" si="919"/>
        <v>0</v>
      </c>
      <c r="AM109" s="8">
        <f t="shared" si="919"/>
        <v>0</v>
      </c>
      <c r="AN109" s="8">
        <f t="shared" si="919"/>
        <v>0</v>
      </c>
      <c r="AO109" s="8">
        <f t="shared" si="919"/>
        <v>0</v>
      </c>
      <c r="AP109" s="8">
        <f t="shared" si="919"/>
        <v>0</v>
      </c>
      <c r="AQ109" s="8">
        <f t="shared" si="919"/>
        <v>0</v>
      </c>
      <c r="AR109" s="8">
        <f t="shared" si="919"/>
        <v>0</v>
      </c>
      <c r="AS109" s="8">
        <f t="shared" si="919"/>
        <v>0</v>
      </c>
      <c r="AT109" s="8">
        <f t="shared" si="919"/>
        <v>0</v>
      </c>
      <c r="AU109" s="8">
        <f t="shared" si="919"/>
        <v>0</v>
      </c>
      <c r="AV109" s="8">
        <f t="shared" si="919"/>
        <v>0</v>
      </c>
      <c r="AW109" s="8">
        <f t="shared" si="919"/>
        <v>0</v>
      </c>
      <c r="AX109" s="8">
        <f t="shared" si="919"/>
        <v>0</v>
      </c>
      <c r="AY109" s="8">
        <f t="shared" si="919"/>
        <v>0</v>
      </c>
      <c r="AZ109" s="8">
        <f t="shared" si="919"/>
        <v>0</v>
      </c>
      <c r="BA109" s="8">
        <f t="shared" si="919"/>
        <v>0</v>
      </c>
      <c r="BB109" s="8">
        <f t="shared" si="919"/>
        <v>0</v>
      </c>
      <c r="BC109" s="8">
        <f t="shared" si="919"/>
        <v>0</v>
      </c>
      <c r="BD109" s="8">
        <f t="shared" si="919"/>
        <v>0</v>
      </c>
      <c r="BE109" s="8">
        <f t="shared" si="919"/>
        <v>0</v>
      </c>
      <c r="BF109" s="8">
        <f t="shared" si="919"/>
        <v>0</v>
      </c>
      <c r="BG109" s="8">
        <f t="shared" si="919"/>
        <v>0</v>
      </c>
      <c r="BH109" s="8">
        <f t="shared" si="919"/>
        <v>0</v>
      </c>
      <c r="BI109" s="8">
        <f t="shared" si="919"/>
        <v>0</v>
      </c>
      <c r="BJ109" s="8">
        <f t="shared" si="919"/>
        <v>0</v>
      </c>
      <c r="BK109" s="8">
        <f t="shared" si="919"/>
        <v>0</v>
      </c>
      <c r="BL109" s="8">
        <f t="shared" si="919"/>
        <v>0</v>
      </c>
    </row>
    <row r="110" spans="1:64" ht="94.5" x14ac:dyDescent="0.25">
      <c r="A110" s="10" t="s">
        <v>128</v>
      </c>
      <c r="B110" s="20" t="s">
        <v>138</v>
      </c>
      <c r="C110" s="11" t="s">
        <v>24</v>
      </c>
      <c r="D110" s="11" t="s">
        <v>56</v>
      </c>
      <c r="E110" s="13">
        <f t="shared" ref="E110:F111" si="920">J110+O110+T110+Y110+AD110+AI110+AN110+AS110+AX110</f>
        <v>63.7</v>
      </c>
      <c r="F110" s="13">
        <f t="shared" si="920"/>
        <v>0</v>
      </c>
      <c r="G110" s="13">
        <f t="shared" ref="G110" si="921">L110+Q110+V110+AA110+AF110+AK110+AP110+AU110+AZ110</f>
        <v>0</v>
      </c>
      <c r="H110" s="13">
        <f t="shared" ref="H110" si="922">M110+R110+W110+AB110+AG110+AL110+AQ110+AV110+BA110</f>
        <v>63.7</v>
      </c>
      <c r="I110" s="13">
        <f t="shared" ref="I110" si="923">N110+S110+X110+AC110+AH110+AM110+AR110+AW110+BB110</f>
        <v>0</v>
      </c>
      <c r="J110" s="13">
        <f>M110</f>
        <v>63.7</v>
      </c>
      <c r="K110" s="29">
        <v>0</v>
      </c>
      <c r="L110" s="29">
        <v>0</v>
      </c>
      <c r="M110" s="13">
        <v>63.7</v>
      </c>
      <c r="N110" s="29">
        <v>0</v>
      </c>
      <c r="O110" s="13">
        <f>R110</f>
        <v>0</v>
      </c>
      <c r="P110" s="29">
        <v>0</v>
      </c>
      <c r="Q110" s="29">
        <v>0</v>
      </c>
      <c r="R110" s="29">
        <v>0</v>
      </c>
      <c r="S110" s="29">
        <v>0</v>
      </c>
      <c r="T110" s="13">
        <f t="shared" ref="T110" si="924">W110</f>
        <v>0</v>
      </c>
      <c r="U110" s="29">
        <v>0</v>
      </c>
      <c r="V110" s="29">
        <v>0</v>
      </c>
      <c r="W110" s="29">
        <v>0</v>
      </c>
      <c r="X110" s="29">
        <v>0</v>
      </c>
      <c r="Y110" s="13">
        <f t="shared" ref="Y110" si="925">AB110</f>
        <v>0</v>
      </c>
      <c r="Z110" s="29">
        <v>0</v>
      </c>
      <c r="AA110" s="29">
        <v>0</v>
      </c>
      <c r="AB110" s="29">
        <v>0</v>
      </c>
      <c r="AC110" s="29">
        <v>0</v>
      </c>
      <c r="AD110" s="13">
        <f t="shared" ref="AD110" si="926">AG110</f>
        <v>0</v>
      </c>
      <c r="AE110" s="29">
        <v>0</v>
      </c>
      <c r="AF110" s="29">
        <v>0</v>
      </c>
      <c r="AG110" s="29">
        <v>0</v>
      </c>
      <c r="AH110" s="29">
        <v>0</v>
      </c>
      <c r="AI110" s="13">
        <f t="shared" ref="AI110" si="927">AL110</f>
        <v>0</v>
      </c>
      <c r="AJ110" s="29">
        <v>0</v>
      </c>
      <c r="AK110" s="29">
        <v>0</v>
      </c>
      <c r="AL110" s="29">
        <v>0</v>
      </c>
      <c r="AM110" s="29">
        <v>0</v>
      </c>
      <c r="AN110" s="13">
        <f t="shared" ref="AN110" si="928">AQ110</f>
        <v>0</v>
      </c>
      <c r="AO110" s="29">
        <v>0</v>
      </c>
      <c r="AP110" s="29">
        <v>0</v>
      </c>
      <c r="AQ110" s="29">
        <v>0</v>
      </c>
      <c r="AR110" s="29">
        <v>0</v>
      </c>
      <c r="AS110" s="13">
        <f t="shared" ref="AS110" si="929">AV110</f>
        <v>0</v>
      </c>
      <c r="AT110" s="29">
        <v>0</v>
      </c>
      <c r="AU110" s="29">
        <v>0</v>
      </c>
      <c r="AV110" s="29">
        <v>0</v>
      </c>
      <c r="AW110" s="29">
        <v>0</v>
      </c>
      <c r="AX110" s="13">
        <f t="shared" ref="AX110" si="930">BA110</f>
        <v>0</v>
      </c>
      <c r="AY110" s="29">
        <v>0</v>
      </c>
      <c r="AZ110" s="29">
        <v>0</v>
      </c>
      <c r="BA110" s="29">
        <v>0</v>
      </c>
      <c r="BB110" s="29">
        <v>0</v>
      </c>
      <c r="BC110" s="13">
        <f t="shared" ref="BC110" si="931">BF110</f>
        <v>0</v>
      </c>
      <c r="BD110" s="29">
        <v>0</v>
      </c>
      <c r="BE110" s="29">
        <v>0</v>
      </c>
      <c r="BF110" s="29">
        <v>0</v>
      </c>
      <c r="BG110" s="29">
        <v>0</v>
      </c>
      <c r="BH110" s="13">
        <f t="shared" ref="BH110" si="932">BK110</f>
        <v>0</v>
      </c>
      <c r="BI110" s="29">
        <v>0</v>
      </c>
      <c r="BJ110" s="29">
        <v>0</v>
      </c>
      <c r="BK110" s="29">
        <v>0</v>
      </c>
      <c r="BL110" s="29">
        <v>0</v>
      </c>
    </row>
    <row r="111" spans="1:64" ht="78.75" x14ac:dyDescent="0.25">
      <c r="A111" s="10" t="s">
        <v>140</v>
      </c>
      <c r="B111" s="20" t="s">
        <v>227</v>
      </c>
      <c r="C111" s="11" t="s">
        <v>24</v>
      </c>
      <c r="D111" s="11" t="s">
        <v>56</v>
      </c>
      <c r="E111" s="13">
        <f t="shared" si="920"/>
        <v>689.9</v>
      </c>
      <c r="F111" s="13">
        <f t="shared" si="920"/>
        <v>0</v>
      </c>
      <c r="G111" s="13">
        <f t="shared" ref="G111" si="933">L111+Q111+V111+AA111+AF111+AK111+AP111+AU111+AZ111</f>
        <v>0</v>
      </c>
      <c r="H111" s="13">
        <f t="shared" ref="H111" si="934">M111+R111+W111+AB111+AG111+AL111+AQ111+AV111+BA111</f>
        <v>689.9</v>
      </c>
      <c r="I111" s="13">
        <f t="shared" ref="I111" si="935">N111+S111+X111+AC111+AH111+AM111+AR111+AW111+BB111</f>
        <v>0</v>
      </c>
      <c r="J111" s="13">
        <f>M111</f>
        <v>0</v>
      </c>
      <c r="K111" s="29">
        <v>0</v>
      </c>
      <c r="L111" s="29">
        <v>0</v>
      </c>
      <c r="M111" s="13">
        <v>0</v>
      </c>
      <c r="N111" s="29">
        <v>0</v>
      </c>
      <c r="O111" s="13">
        <f>R111</f>
        <v>689.9</v>
      </c>
      <c r="P111" s="29">
        <v>0</v>
      </c>
      <c r="Q111" s="29">
        <v>0</v>
      </c>
      <c r="R111" s="36">
        <v>689.9</v>
      </c>
      <c r="S111" s="29">
        <v>0</v>
      </c>
      <c r="T111" s="13">
        <f t="shared" ref="T111" si="936">W111</f>
        <v>0</v>
      </c>
      <c r="U111" s="29">
        <v>0</v>
      </c>
      <c r="V111" s="29">
        <v>0</v>
      </c>
      <c r="W111" s="29">
        <v>0</v>
      </c>
      <c r="X111" s="29">
        <v>0</v>
      </c>
      <c r="Y111" s="13">
        <f t="shared" ref="Y111" si="937">AB111</f>
        <v>0</v>
      </c>
      <c r="Z111" s="29">
        <v>0</v>
      </c>
      <c r="AA111" s="29">
        <v>0</v>
      </c>
      <c r="AB111" s="29">
        <v>0</v>
      </c>
      <c r="AC111" s="29">
        <v>0</v>
      </c>
      <c r="AD111" s="13">
        <f t="shared" ref="AD111" si="938">AG111</f>
        <v>0</v>
      </c>
      <c r="AE111" s="29">
        <v>0</v>
      </c>
      <c r="AF111" s="29">
        <v>0</v>
      </c>
      <c r="AG111" s="29">
        <v>0</v>
      </c>
      <c r="AH111" s="29">
        <v>0</v>
      </c>
      <c r="AI111" s="13">
        <f t="shared" ref="AI111" si="939">AL111</f>
        <v>0</v>
      </c>
      <c r="AJ111" s="29">
        <v>0</v>
      </c>
      <c r="AK111" s="29">
        <v>0</v>
      </c>
      <c r="AL111" s="29">
        <v>0</v>
      </c>
      <c r="AM111" s="29">
        <v>0</v>
      </c>
      <c r="AN111" s="13">
        <f t="shared" ref="AN111" si="940">AQ111</f>
        <v>0</v>
      </c>
      <c r="AO111" s="29">
        <v>0</v>
      </c>
      <c r="AP111" s="29">
        <v>0</v>
      </c>
      <c r="AQ111" s="29">
        <v>0</v>
      </c>
      <c r="AR111" s="29">
        <v>0</v>
      </c>
      <c r="AS111" s="13">
        <f t="shared" ref="AS111" si="941">AV111</f>
        <v>0</v>
      </c>
      <c r="AT111" s="29">
        <v>0</v>
      </c>
      <c r="AU111" s="29">
        <v>0</v>
      </c>
      <c r="AV111" s="29">
        <v>0</v>
      </c>
      <c r="AW111" s="29">
        <v>0</v>
      </c>
      <c r="AX111" s="13">
        <f t="shared" ref="AX111" si="942">BA111</f>
        <v>0</v>
      </c>
      <c r="AY111" s="29">
        <v>0</v>
      </c>
      <c r="AZ111" s="29">
        <v>0</v>
      </c>
      <c r="BA111" s="29">
        <v>0</v>
      </c>
      <c r="BB111" s="29">
        <v>0</v>
      </c>
      <c r="BC111" s="13">
        <f t="shared" ref="BC111" si="943">BF111</f>
        <v>0</v>
      </c>
      <c r="BD111" s="29">
        <v>0</v>
      </c>
      <c r="BE111" s="29">
        <v>0</v>
      </c>
      <c r="BF111" s="29">
        <v>0</v>
      </c>
      <c r="BG111" s="29">
        <v>0</v>
      </c>
      <c r="BH111" s="13">
        <f t="shared" ref="BH111" si="944">BK111</f>
        <v>0</v>
      </c>
      <c r="BI111" s="29">
        <v>0</v>
      </c>
      <c r="BJ111" s="29">
        <v>0</v>
      </c>
      <c r="BK111" s="29">
        <v>0</v>
      </c>
      <c r="BL111" s="29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52"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Z7:AC7"/>
    <mergeCell ref="BH6:BL6"/>
    <mergeCell ref="E7:E8"/>
    <mergeCell ref="F7:I7"/>
    <mergeCell ref="J7:J8"/>
    <mergeCell ref="K7:N7"/>
    <mergeCell ref="O7:O8"/>
    <mergeCell ref="P7:S7"/>
    <mergeCell ref="T7:T8"/>
    <mergeCell ref="U7:X7"/>
    <mergeCell ref="Y6:AC6"/>
    <mergeCell ref="AD6:AH6"/>
    <mergeCell ref="AI6:AM6"/>
    <mergeCell ref="AN6:AR6"/>
    <mergeCell ref="AS6:AW6"/>
    <mergeCell ref="AX6:BB6"/>
    <mergeCell ref="AD7:AD8"/>
    <mergeCell ref="BC6:BG6"/>
    <mergeCell ref="BJ1:BL3"/>
    <mergeCell ref="B11:D11"/>
    <mergeCell ref="B29:D29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109:D109"/>
    <mergeCell ref="B107:D107"/>
    <mergeCell ref="B30:D30"/>
    <mergeCell ref="B86:D86"/>
    <mergeCell ref="B99:D99"/>
    <mergeCell ref="B96:D96"/>
  </mergeCells>
  <printOptions horizontalCentered="1"/>
  <pageMargins left="0" right="0" top="0.19685039370078741" bottom="0.19685039370078741" header="0.31496062992125984" footer="0.31496062992125984"/>
  <pageSetup paperSize="9" scale="36" fitToWidth="2" fitToHeight="7" orientation="landscape" r:id="rId1"/>
  <headerFooter>
    <oddFooter>Страница  &amp;P из &amp;N</oddFooter>
  </headerFooter>
  <rowBreaks count="2" manualBreakCount="2">
    <brk id="60" max="63" man="1"/>
    <brk id="106" max="63" man="1"/>
  </rowBreaks>
  <colBreaks count="2" manualBreakCount="2">
    <brk id="19" max="85" man="1"/>
    <brk id="39" max="8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2022-01-24T13:25:27Z</cp:lastPrinted>
  <dcterms:created xsi:type="dcterms:W3CDTF">2019-10-14T07:16:42Z</dcterms:created>
  <dcterms:modified xsi:type="dcterms:W3CDTF">2022-01-24T13:25:30Z</dcterms:modified>
</cp:coreProperties>
</file>