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12. МП Социальная инфраструктура 2021 г\2021\декабрь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G25" i="1"/>
  <c r="H25" i="1"/>
  <c r="I25" i="1"/>
  <c r="I24" i="1" s="1"/>
  <c r="J25" i="1"/>
  <c r="K25" i="1"/>
  <c r="L25" i="1"/>
  <c r="L24" i="1" s="1"/>
  <c r="M25" i="1"/>
  <c r="M24" i="1" s="1"/>
  <c r="N25" i="1"/>
  <c r="O25" i="1"/>
  <c r="P25" i="1"/>
  <c r="Q25" i="1"/>
  <c r="Q24" i="1" s="1"/>
  <c r="R25" i="1"/>
  <c r="S25" i="1"/>
  <c r="T25" i="1"/>
  <c r="T24" i="1" s="1"/>
  <c r="U25" i="1"/>
  <c r="U24" i="1" s="1"/>
  <c r="V25" i="1"/>
  <c r="W25" i="1"/>
  <c r="X25" i="1"/>
  <c r="Y25" i="1"/>
  <c r="Y24" i="1" s="1"/>
  <c r="Z25" i="1"/>
  <c r="AA25" i="1"/>
  <c r="AB25" i="1"/>
  <c r="AB24" i="1" s="1"/>
  <c r="AC25" i="1"/>
  <c r="AC24" i="1" s="1"/>
  <c r="AD25" i="1"/>
  <c r="AD24" i="1" s="1"/>
  <c r="AE25" i="1"/>
  <c r="AF25" i="1"/>
  <c r="AG25" i="1"/>
  <c r="AG24" i="1" s="1"/>
  <c r="AH25" i="1"/>
  <c r="AI25" i="1"/>
  <c r="AJ25" i="1"/>
  <c r="AJ24" i="1" s="1"/>
  <c r="AK25" i="1"/>
  <c r="AK24" i="1" s="1"/>
  <c r="AL25" i="1"/>
  <c r="AL24" i="1" s="1"/>
  <c r="AM25" i="1"/>
  <c r="AN25" i="1"/>
  <c r="AO25" i="1"/>
  <c r="AO24" i="1" s="1"/>
  <c r="AP25" i="1"/>
  <c r="AQ25" i="1"/>
  <c r="AR25" i="1"/>
  <c r="AR24" i="1" s="1"/>
  <c r="AS25" i="1"/>
  <c r="AS24" i="1" s="1"/>
  <c r="AT25" i="1"/>
  <c r="AT24" i="1" s="1"/>
  <c r="AU25" i="1"/>
  <c r="AV25" i="1"/>
  <c r="AW25" i="1"/>
  <c r="AW24" i="1" s="1"/>
  <c r="AX25" i="1"/>
  <c r="AY25" i="1"/>
  <c r="AZ25" i="1"/>
  <c r="AZ24" i="1" s="1"/>
  <c r="BA25" i="1"/>
  <c r="BA24" i="1" s="1"/>
  <c r="BB25" i="1"/>
  <c r="BB24" i="1" s="1"/>
  <c r="BC25" i="1"/>
  <c r="BD25" i="1"/>
  <c r="BE25" i="1"/>
  <c r="BE24" i="1" s="1"/>
  <c r="BF25" i="1"/>
  <c r="BG25" i="1"/>
  <c r="E25" i="1"/>
  <c r="H24" i="1"/>
  <c r="P24" i="1"/>
  <c r="X24" i="1"/>
  <c r="AF24" i="1"/>
  <c r="AN24" i="1"/>
  <c r="AV24" i="1"/>
  <c r="BD24" i="1"/>
  <c r="F24" i="1"/>
  <c r="G24" i="1"/>
  <c r="J24" i="1"/>
  <c r="K24" i="1"/>
  <c r="N24" i="1"/>
  <c r="O24" i="1"/>
  <c r="R24" i="1"/>
  <c r="S24" i="1"/>
  <c r="V24" i="1"/>
  <c r="W24" i="1"/>
  <c r="Z24" i="1"/>
  <c r="AA24" i="1"/>
  <c r="AE24" i="1"/>
  <c r="AH24" i="1"/>
  <c r="AI24" i="1"/>
  <c r="AM24" i="1"/>
  <c r="AP24" i="1"/>
  <c r="AQ24" i="1"/>
  <c r="AU24" i="1"/>
  <c r="AX24" i="1"/>
  <c r="AY24" i="1"/>
  <c r="BC24" i="1"/>
  <c r="BF24" i="1"/>
  <c r="BG24" i="1"/>
  <c r="F82" i="1" l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E8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3" i="1"/>
  <c r="AX33" i="1"/>
  <c r="AS33" i="1"/>
  <c r="AN33" i="1"/>
  <c r="AI33" i="1"/>
  <c r="AD33" i="1"/>
  <c r="Y33" i="1"/>
  <c r="T33" i="1"/>
  <c r="BC32" i="1"/>
  <c r="AX32" i="1"/>
  <c r="AS32" i="1"/>
  <c r="AN32" i="1"/>
  <c r="AI32" i="1"/>
  <c r="AD32" i="1"/>
  <c r="Y32" i="1"/>
  <c r="T32" i="1"/>
  <c r="BC29" i="1"/>
  <c r="AX29" i="1"/>
  <c r="AX28" i="1" s="1"/>
  <c r="AS29" i="1"/>
  <c r="AN29" i="1"/>
  <c r="AN28" i="1" s="1"/>
  <c r="AI29" i="1"/>
  <c r="AD29" i="1"/>
  <c r="AD28" i="1" s="1"/>
  <c r="Y29" i="1"/>
  <c r="T29" i="1"/>
  <c r="T28" i="1" s="1"/>
  <c r="O29" i="1"/>
  <c r="J29" i="1"/>
  <c r="J28" i="1" s="1"/>
  <c r="I29" i="1"/>
  <c r="H29" i="1"/>
  <c r="H28" i="1" s="1"/>
  <c r="G29" i="1"/>
  <c r="F29" i="1"/>
  <c r="F28" i="1" s="1"/>
  <c r="BG28" i="1"/>
  <c r="BF28" i="1"/>
  <c r="BE28" i="1"/>
  <c r="BD28" i="1"/>
  <c r="BC28" i="1"/>
  <c r="BB28" i="1"/>
  <c r="BA28" i="1"/>
  <c r="AZ28" i="1"/>
  <c r="AY28" i="1"/>
  <c r="AW28" i="1"/>
  <c r="AV28" i="1"/>
  <c r="AU28" i="1"/>
  <c r="AT28" i="1"/>
  <c r="AS28" i="1"/>
  <c r="AR28" i="1"/>
  <c r="AQ28" i="1"/>
  <c r="AP28" i="1"/>
  <c r="AO28" i="1"/>
  <c r="AM28" i="1"/>
  <c r="AL28" i="1"/>
  <c r="AK28" i="1"/>
  <c r="AJ28" i="1"/>
  <c r="AI28" i="1"/>
  <c r="AH28" i="1"/>
  <c r="AG28" i="1"/>
  <c r="AF28" i="1"/>
  <c r="AE28" i="1"/>
  <c r="AC28" i="1"/>
  <c r="AB28" i="1"/>
  <c r="AA28" i="1"/>
  <c r="Z28" i="1"/>
  <c r="Y28" i="1"/>
  <c r="X28" i="1"/>
  <c r="W28" i="1"/>
  <c r="V28" i="1"/>
  <c r="U28" i="1"/>
  <c r="S28" i="1"/>
  <c r="R28" i="1"/>
  <c r="Q28" i="1"/>
  <c r="P28" i="1"/>
  <c r="O28" i="1"/>
  <c r="N28" i="1"/>
  <c r="M28" i="1"/>
  <c r="L28" i="1"/>
  <c r="K28" i="1"/>
  <c r="I28" i="1"/>
  <c r="G28" i="1"/>
  <c r="BC27" i="1"/>
  <c r="AX27" i="1"/>
  <c r="AS27" i="1"/>
  <c r="AN27" i="1"/>
  <c r="AI27" i="1"/>
  <c r="AD27" i="1"/>
  <c r="Y27" i="1"/>
  <c r="T27" i="1"/>
  <c r="O27" i="1"/>
  <c r="J27" i="1"/>
  <c r="E27" i="1" s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N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91" i="1" l="1"/>
  <c r="E29" i="1"/>
  <c r="E28" i="1" s="1"/>
  <c r="F9" i="2" l="1"/>
  <c r="F10" i="2"/>
  <c r="E10" i="2"/>
  <c r="E9" i="2"/>
  <c r="M113" i="1" l="1"/>
  <c r="M87" i="1" l="1"/>
  <c r="M76" i="1" l="1"/>
  <c r="M58" i="1"/>
  <c r="M56" i="1"/>
  <c r="K70" i="1" l="1"/>
  <c r="L70" i="1"/>
  <c r="M70" i="1"/>
  <c r="N70" i="1"/>
  <c r="P70" i="1"/>
  <c r="Q70" i="1"/>
  <c r="R70" i="1"/>
  <c r="S70" i="1"/>
  <c r="U70" i="1"/>
  <c r="V70" i="1"/>
  <c r="W70" i="1"/>
  <c r="X70" i="1"/>
  <c r="Z70" i="1"/>
  <c r="AA70" i="1"/>
  <c r="AB70" i="1"/>
  <c r="AC70" i="1"/>
  <c r="AE70" i="1"/>
  <c r="AF70" i="1"/>
  <c r="AG70" i="1"/>
  <c r="AH70" i="1"/>
  <c r="AJ70" i="1"/>
  <c r="AK70" i="1"/>
  <c r="AL70" i="1"/>
  <c r="AM70" i="1"/>
  <c r="AO70" i="1"/>
  <c r="AP70" i="1"/>
  <c r="AQ70" i="1"/>
  <c r="AR70" i="1"/>
  <c r="AT70" i="1"/>
  <c r="AU70" i="1"/>
  <c r="AV70" i="1"/>
  <c r="AW70" i="1"/>
  <c r="AY70" i="1"/>
  <c r="AZ70" i="1"/>
  <c r="BA70" i="1"/>
  <c r="BB70" i="1"/>
  <c r="BD70" i="1"/>
  <c r="BE70" i="1"/>
  <c r="BF70" i="1"/>
  <c r="BG70" i="1"/>
  <c r="BC81" i="1" l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M93" i="1"/>
  <c r="M69" i="1"/>
  <c r="M23" i="1"/>
  <c r="M67" i="1"/>
  <c r="E81" i="1" l="1"/>
  <c r="BC109" i="1" l="1"/>
  <c r="AX109" i="1"/>
  <c r="AS109" i="1"/>
  <c r="AN109" i="1"/>
  <c r="AI109" i="1"/>
  <c r="AD109" i="1"/>
  <c r="Y109" i="1"/>
  <c r="T109" i="1"/>
  <c r="O109" i="1"/>
  <c r="J109" i="1"/>
  <c r="E109" i="1" s="1"/>
  <c r="I109" i="1"/>
  <c r="G109" i="1"/>
  <c r="F109" i="1"/>
  <c r="M108" i="1"/>
  <c r="M19" i="1"/>
  <c r="M110" i="1"/>
  <c r="M88" i="1"/>
  <c r="BC80" i="1"/>
  <c r="AX80" i="1"/>
  <c r="AS80" i="1"/>
  <c r="AN80" i="1"/>
  <c r="AI80" i="1"/>
  <c r="AD80" i="1"/>
  <c r="Y80" i="1"/>
  <c r="T80" i="1"/>
  <c r="O80" i="1"/>
  <c r="J80" i="1"/>
  <c r="E80" i="1" s="1"/>
  <c r="I80" i="1"/>
  <c r="H80" i="1"/>
  <c r="G80" i="1"/>
  <c r="F80" i="1"/>
  <c r="M83" i="1"/>
  <c r="M64" i="1"/>
  <c r="M55" i="1"/>
  <c r="M34" i="1"/>
  <c r="M73" i="1"/>
  <c r="M53" i="1"/>
  <c r="M104" i="1"/>
  <c r="M13" i="1"/>
  <c r="H109" i="1" l="1"/>
  <c r="R51" i="1"/>
  <c r="K114" i="1"/>
  <c r="L114" i="1"/>
  <c r="M114" i="1"/>
  <c r="N114" i="1"/>
  <c r="P114" i="1"/>
  <c r="Q114" i="1"/>
  <c r="R114" i="1"/>
  <c r="S114" i="1"/>
  <c r="U114" i="1"/>
  <c r="V114" i="1"/>
  <c r="W114" i="1"/>
  <c r="X114" i="1"/>
  <c r="Z114" i="1"/>
  <c r="AA114" i="1"/>
  <c r="AB114" i="1"/>
  <c r="AC114" i="1"/>
  <c r="AE114" i="1"/>
  <c r="AF114" i="1"/>
  <c r="AG114" i="1"/>
  <c r="AH114" i="1"/>
  <c r="AJ114" i="1"/>
  <c r="AK114" i="1"/>
  <c r="AL114" i="1"/>
  <c r="AM114" i="1"/>
  <c r="AO114" i="1"/>
  <c r="AP114" i="1"/>
  <c r="AQ114" i="1"/>
  <c r="AR114" i="1"/>
  <c r="AT114" i="1"/>
  <c r="AU114" i="1"/>
  <c r="AV114" i="1"/>
  <c r="AW114" i="1"/>
  <c r="AY114" i="1"/>
  <c r="AZ114" i="1"/>
  <c r="BA114" i="1"/>
  <c r="BB114" i="1"/>
  <c r="BD114" i="1"/>
  <c r="BE114" i="1"/>
  <c r="BF114" i="1"/>
  <c r="BG114" i="1"/>
  <c r="K111" i="1"/>
  <c r="L111" i="1"/>
  <c r="N111" i="1"/>
  <c r="P111" i="1"/>
  <c r="Q111" i="1"/>
  <c r="R111" i="1"/>
  <c r="S111" i="1"/>
  <c r="U111" i="1"/>
  <c r="V111" i="1"/>
  <c r="W111" i="1"/>
  <c r="X111" i="1"/>
  <c r="Z111" i="1"/>
  <c r="AA111" i="1"/>
  <c r="AB111" i="1"/>
  <c r="AC111" i="1"/>
  <c r="AE111" i="1"/>
  <c r="AF111" i="1"/>
  <c r="AG111" i="1"/>
  <c r="AH111" i="1"/>
  <c r="AJ111" i="1"/>
  <c r="AK111" i="1"/>
  <c r="AL111" i="1"/>
  <c r="AM111" i="1"/>
  <c r="AO111" i="1"/>
  <c r="AP111" i="1"/>
  <c r="AQ111" i="1"/>
  <c r="AR111" i="1"/>
  <c r="AT111" i="1"/>
  <c r="AU111" i="1"/>
  <c r="AV111" i="1"/>
  <c r="AW111" i="1"/>
  <c r="AY111" i="1"/>
  <c r="AZ111" i="1"/>
  <c r="BA111" i="1"/>
  <c r="BB111" i="1"/>
  <c r="BD111" i="1"/>
  <c r="BE111" i="1"/>
  <c r="BF111" i="1"/>
  <c r="BG111" i="1"/>
  <c r="R107" i="1"/>
  <c r="R101" i="1"/>
  <c r="R31" i="1"/>
  <c r="M97" i="1"/>
  <c r="M41" i="1"/>
  <c r="K101" i="1"/>
  <c r="L101" i="1"/>
  <c r="M101" i="1"/>
  <c r="N101" i="1"/>
  <c r="P101" i="1"/>
  <c r="Q101" i="1"/>
  <c r="S101" i="1"/>
  <c r="U101" i="1"/>
  <c r="V101" i="1"/>
  <c r="W101" i="1"/>
  <c r="X101" i="1"/>
  <c r="Z101" i="1"/>
  <c r="AA101" i="1"/>
  <c r="AB101" i="1"/>
  <c r="AC101" i="1"/>
  <c r="AE101" i="1"/>
  <c r="AF101" i="1"/>
  <c r="AG101" i="1"/>
  <c r="AH101" i="1"/>
  <c r="AJ101" i="1"/>
  <c r="AK101" i="1"/>
  <c r="AL101" i="1"/>
  <c r="AM101" i="1"/>
  <c r="AO101" i="1"/>
  <c r="AP101" i="1"/>
  <c r="AQ101" i="1"/>
  <c r="AR101" i="1"/>
  <c r="AT101" i="1"/>
  <c r="AU101" i="1"/>
  <c r="AV101" i="1"/>
  <c r="AW101" i="1"/>
  <c r="AY101" i="1"/>
  <c r="AZ101" i="1"/>
  <c r="BA101" i="1"/>
  <c r="BB101" i="1"/>
  <c r="BD101" i="1"/>
  <c r="BE101" i="1"/>
  <c r="BF101" i="1"/>
  <c r="BG101" i="1"/>
  <c r="M112" i="1" l="1"/>
  <c r="M111" i="1" s="1"/>
  <c r="BC115" i="1"/>
  <c r="BC114" i="1" s="1"/>
  <c r="AX115" i="1"/>
  <c r="AX114" i="1" s="1"/>
  <c r="AS115" i="1"/>
  <c r="AS114" i="1" s="1"/>
  <c r="AN115" i="1"/>
  <c r="AN114" i="1" s="1"/>
  <c r="AI115" i="1"/>
  <c r="AI114" i="1" s="1"/>
  <c r="AD115" i="1"/>
  <c r="AD114" i="1" s="1"/>
  <c r="Y115" i="1"/>
  <c r="Y114" i="1" s="1"/>
  <c r="T115" i="1"/>
  <c r="T114" i="1" s="1"/>
  <c r="O115" i="1"/>
  <c r="O114" i="1" s="1"/>
  <c r="J115" i="1"/>
  <c r="J114" i="1" s="1"/>
  <c r="I115" i="1"/>
  <c r="I114" i="1" s="1"/>
  <c r="H115" i="1"/>
  <c r="H114" i="1" s="1"/>
  <c r="G115" i="1"/>
  <c r="G114" i="1" s="1"/>
  <c r="F115" i="1"/>
  <c r="F114" i="1" s="1"/>
  <c r="M86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E90" i="1" l="1"/>
  <c r="E89" i="1"/>
  <c r="E115" i="1"/>
  <c r="E114" i="1" s="1"/>
  <c r="BC102" i="1"/>
  <c r="BC101" i="1" s="1"/>
  <c r="AX102" i="1"/>
  <c r="AX101" i="1" s="1"/>
  <c r="AS102" i="1"/>
  <c r="AS101" i="1" s="1"/>
  <c r="AN102" i="1"/>
  <c r="AN101" i="1" s="1"/>
  <c r="AI102" i="1"/>
  <c r="AI101" i="1" s="1"/>
  <c r="AD102" i="1"/>
  <c r="AD101" i="1" s="1"/>
  <c r="Y102" i="1"/>
  <c r="Y101" i="1" s="1"/>
  <c r="T102" i="1"/>
  <c r="T101" i="1" s="1"/>
  <c r="O102" i="1"/>
  <c r="O101" i="1" s="1"/>
  <c r="J102" i="1"/>
  <c r="J101" i="1" s="1"/>
  <c r="I102" i="1"/>
  <c r="I101" i="1" s="1"/>
  <c r="H102" i="1"/>
  <c r="H101" i="1" s="1"/>
  <c r="G102" i="1"/>
  <c r="G101" i="1" s="1"/>
  <c r="F102" i="1"/>
  <c r="F101" i="1" s="1"/>
  <c r="BC79" i="1"/>
  <c r="AX79" i="1"/>
  <c r="AS79" i="1"/>
  <c r="AN79" i="1"/>
  <c r="AI79" i="1"/>
  <c r="AD79" i="1"/>
  <c r="Y79" i="1"/>
  <c r="T79" i="1"/>
  <c r="O79" i="1"/>
  <c r="J79" i="1"/>
  <c r="E79" i="1" s="1"/>
  <c r="I79" i="1"/>
  <c r="H79" i="1"/>
  <c r="G79" i="1"/>
  <c r="F79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E78" i="1" l="1"/>
  <c r="E102" i="1"/>
  <c r="E101" i="1" s="1"/>
  <c r="M68" i="1"/>
  <c r="K107" i="1" l="1"/>
  <c r="L107" i="1"/>
  <c r="M107" i="1"/>
  <c r="N107" i="1"/>
  <c r="P107" i="1"/>
  <c r="Q107" i="1"/>
  <c r="S107" i="1"/>
  <c r="U107" i="1"/>
  <c r="V107" i="1"/>
  <c r="W107" i="1"/>
  <c r="X107" i="1"/>
  <c r="Z107" i="1"/>
  <c r="AA107" i="1"/>
  <c r="AB107" i="1"/>
  <c r="AC107" i="1"/>
  <c r="AE107" i="1"/>
  <c r="AF107" i="1"/>
  <c r="AG107" i="1"/>
  <c r="AH107" i="1"/>
  <c r="AJ107" i="1"/>
  <c r="AK107" i="1"/>
  <c r="AL107" i="1"/>
  <c r="AM107" i="1"/>
  <c r="AO107" i="1"/>
  <c r="AP107" i="1"/>
  <c r="AQ107" i="1"/>
  <c r="AR107" i="1"/>
  <c r="AT107" i="1"/>
  <c r="AU107" i="1"/>
  <c r="AV107" i="1"/>
  <c r="AW107" i="1"/>
  <c r="AY107" i="1"/>
  <c r="AZ107" i="1"/>
  <c r="BA107" i="1"/>
  <c r="BB107" i="1"/>
  <c r="BD107" i="1"/>
  <c r="BE107" i="1"/>
  <c r="BF107" i="1"/>
  <c r="BG107" i="1"/>
  <c r="BC110" i="1"/>
  <c r="AX110" i="1"/>
  <c r="AS110" i="1"/>
  <c r="AN110" i="1"/>
  <c r="AI110" i="1"/>
  <c r="AD110" i="1"/>
  <c r="Y110" i="1"/>
  <c r="T110" i="1"/>
  <c r="E110" i="1" s="1"/>
  <c r="O110" i="1"/>
  <c r="J110" i="1"/>
  <c r="I110" i="1"/>
  <c r="H110" i="1"/>
  <c r="G110" i="1"/>
  <c r="F110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E77" i="1" l="1"/>
  <c r="E76" i="1"/>
  <c r="M62" i="1" l="1"/>
  <c r="M38" i="1" l="1"/>
  <c r="M46" i="1"/>
  <c r="M40" i="1"/>
  <c r="M44" i="1"/>
  <c r="BC88" i="1" l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M32" i="1"/>
  <c r="E87" i="1" l="1"/>
  <c r="E88" i="1"/>
  <c r="E86" i="1"/>
  <c r="BC75" i="1"/>
  <c r="AX75" i="1"/>
  <c r="AS75" i="1"/>
  <c r="AN75" i="1"/>
  <c r="AI75" i="1"/>
  <c r="AD75" i="1"/>
  <c r="Y75" i="1"/>
  <c r="T75" i="1"/>
  <c r="O75" i="1"/>
  <c r="BC74" i="1"/>
  <c r="AX74" i="1"/>
  <c r="AS74" i="1"/>
  <c r="AN74" i="1"/>
  <c r="AI74" i="1"/>
  <c r="AD74" i="1"/>
  <c r="Y74" i="1"/>
  <c r="T74" i="1"/>
  <c r="O74" i="1"/>
  <c r="BC73" i="1"/>
  <c r="AX73" i="1"/>
  <c r="AS73" i="1"/>
  <c r="AN73" i="1"/>
  <c r="AI73" i="1"/>
  <c r="AD73" i="1"/>
  <c r="Y73" i="1"/>
  <c r="T73" i="1"/>
  <c r="O73" i="1"/>
  <c r="M71" i="1"/>
  <c r="J75" i="1"/>
  <c r="J70" i="1" s="1"/>
  <c r="I75" i="1"/>
  <c r="H75" i="1"/>
  <c r="H70" i="1" s="1"/>
  <c r="G75" i="1"/>
  <c r="F75" i="1"/>
  <c r="F70" i="1" s="1"/>
  <c r="K92" i="1"/>
  <c r="L92" i="1"/>
  <c r="M92" i="1"/>
  <c r="N92" i="1"/>
  <c r="P92" i="1"/>
  <c r="Q92" i="1"/>
  <c r="R92" i="1"/>
  <c r="S92" i="1"/>
  <c r="U92" i="1"/>
  <c r="V92" i="1"/>
  <c r="W92" i="1"/>
  <c r="X92" i="1"/>
  <c r="Z92" i="1"/>
  <c r="AA92" i="1"/>
  <c r="AB92" i="1"/>
  <c r="AC92" i="1"/>
  <c r="AE92" i="1"/>
  <c r="AF92" i="1"/>
  <c r="AG92" i="1"/>
  <c r="AH92" i="1"/>
  <c r="AJ92" i="1"/>
  <c r="AK92" i="1"/>
  <c r="AL92" i="1"/>
  <c r="AM92" i="1"/>
  <c r="AO92" i="1"/>
  <c r="AP92" i="1"/>
  <c r="AQ92" i="1"/>
  <c r="AR92" i="1"/>
  <c r="AT92" i="1"/>
  <c r="AU92" i="1"/>
  <c r="AV92" i="1"/>
  <c r="AW92" i="1"/>
  <c r="AY92" i="1"/>
  <c r="AZ92" i="1"/>
  <c r="BA92" i="1"/>
  <c r="BB92" i="1"/>
  <c r="BD92" i="1"/>
  <c r="BE92" i="1"/>
  <c r="BF92" i="1"/>
  <c r="BG92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E100" i="1" l="1"/>
  <c r="E99" i="1"/>
  <c r="E98" i="1"/>
  <c r="E7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97" i="1"/>
  <c r="BC96" i="1"/>
  <c r="BC95" i="1"/>
  <c r="BC94" i="1"/>
  <c r="BC93" i="1"/>
  <c r="AX97" i="1"/>
  <c r="AX96" i="1"/>
  <c r="AX95" i="1"/>
  <c r="AX94" i="1"/>
  <c r="AX93" i="1"/>
  <c r="AS97" i="1"/>
  <c r="AS96" i="1"/>
  <c r="AS95" i="1"/>
  <c r="AS94" i="1"/>
  <c r="AS93" i="1"/>
  <c r="AN97" i="1"/>
  <c r="AN96" i="1"/>
  <c r="AN95" i="1"/>
  <c r="AN94" i="1"/>
  <c r="AN93" i="1"/>
  <c r="AI97" i="1"/>
  <c r="AI96" i="1"/>
  <c r="AI95" i="1"/>
  <c r="AI94" i="1"/>
  <c r="AI93" i="1"/>
  <c r="AD97" i="1"/>
  <c r="AD96" i="1"/>
  <c r="AD95" i="1"/>
  <c r="AD94" i="1"/>
  <c r="AD93" i="1"/>
  <c r="Y97" i="1"/>
  <c r="Y96" i="1"/>
  <c r="Y95" i="1"/>
  <c r="Y94" i="1"/>
  <c r="Y93" i="1"/>
  <c r="T97" i="1"/>
  <c r="T96" i="1"/>
  <c r="T95" i="1"/>
  <c r="T94" i="1"/>
  <c r="T93" i="1"/>
  <c r="O97" i="1"/>
  <c r="O96" i="1"/>
  <c r="O95" i="1"/>
  <c r="O94" i="1"/>
  <c r="O93" i="1"/>
  <c r="I94" i="1"/>
  <c r="I95" i="1"/>
  <c r="I96" i="1"/>
  <c r="I97" i="1"/>
  <c r="I93" i="1"/>
  <c r="J97" i="1"/>
  <c r="H97" i="1"/>
  <c r="G97" i="1"/>
  <c r="F97" i="1"/>
  <c r="AD92" i="1" l="1"/>
  <c r="O92" i="1"/>
  <c r="AN92" i="1"/>
  <c r="BC92" i="1"/>
  <c r="Y92" i="1"/>
  <c r="E85" i="1"/>
  <c r="AX92" i="1"/>
  <c r="I92" i="1"/>
  <c r="AI92" i="1"/>
  <c r="T92" i="1"/>
  <c r="AS92" i="1"/>
  <c r="E97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20" i="1"/>
  <c r="E84" i="1" l="1"/>
  <c r="M103" i="1"/>
  <c r="BC113" i="1" l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BC111" i="1" s="1"/>
  <c r="AX112" i="1"/>
  <c r="AX111" i="1" s="1"/>
  <c r="AS112" i="1"/>
  <c r="AN112" i="1"/>
  <c r="AI112" i="1"/>
  <c r="AI111" i="1" s="1"/>
  <c r="AD112" i="1"/>
  <c r="AD111" i="1" s="1"/>
  <c r="Y112" i="1"/>
  <c r="Y111" i="1" s="1"/>
  <c r="T112" i="1"/>
  <c r="O112" i="1"/>
  <c r="O111" i="1" s="1"/>
  <c r="J112" i="1"/>
  <c r="J111" i="1" s="1"/>
  <c r="I112" i="1"/>
  <c r="I111" i="1" s="1"/>
  <c r="H112" i="1"/>
  <c r="G112" i="1"/>
  <c r="G111" i="1" s="1"/>
  <c r="F112" i="1"/>
  <c r="F111" i="1" s="1"/>
  <c r="F96" i="1"/>
  <c r="G96" i="1"/>
  <c r="H96" i="1"/>
  <c r="J96" i="1"/>
  <c r="E96" i="1" s="1"/>
  <c r="F95" i="1"/>
  <c r="G95" i="1"/>
  <c r="H95" i="1"/>
  <c r="J95" i="1"/>
  <c r="E95" i="1" s="1"/>
  <c r="BC108" i="1"/>
  <c r="BC107" i="1" s="1"/>
  <c r="AX108" i="1"/>
  <c r="AX107" i="1" s="1"/>
  <c r="AS108" i="1"/>
  <c r="AS107" i="1" s="1"/>
  <c r="AN108" i="1"/>
  <c r="AN107" i="1" s="1"/>
  <c r="AI108" i="1"/>
  <c r="AI107" i="1" s="1"/>
  <c r="AD108" i="1"/>
  <c r="AD107" i="1" s="1"/>
  <c r="Y108" i="1"/>
  <c r="Y107" i="1" s="1"/>
  <c r="T108" i="1"/>
  <c r="T107" i="1" s="1"/>
  <c r="O108" i="1"/>
  <c r="O107" i="1" s="1"/>
  <c r="J108" i="1"/>
  <c r="J107" i="1" s="1"/>
  <c r="I108" i="1"/>
  <c r="I107" i="1" s="1"/>
  <c r="H108" i="1"/>
  <c r="H107" i="1" s="1"/>
  <c r="G108" i="1"/>
  <c r="G107" i="1" s="1"/>
  <c r="F108" i="1"/>
  <c r="F107" i="1" s="1"/>
  <c r="F94" i="1"/>
  <c r="G94" i="1"/>
  <c r="H94" i="1"/>
  <c r="J94" i="1"/>
  <c r="E94" i="1" s="1"/>
  <c r="F74" i="1"/>
  <c r="G74" i="1"/>
  <c r="H74" i="1"/>
  <c r="I74" i="1"/>
  <c r="J74" i="1"/>
  <c r="E74" i="1" s="1"/>
  <c r="H93" i="1"/>
  <c r="H92" i="1" s="1"/>
  <c r="G93" i="1"/>
  <c r="F93" i="1"/>
  <c r="J93" i="1"/>
  <c r="K103" i="1"/>
  <c r="L103" i="1"/>
  <c r="F106" i="1"/>
  <c r="G106" i="1"/>
  <c r="H106" i="1"/>
  <c r="J106" i="1"/>
  <c r="O106" i="1"/>
  <c r="T106" i="1"/>
  <c r="Y106" i="1"/>
  <c r="AD106" i="1"/>
  <c r="AI106" i="1"/>
  <c r="AN106" i="1"/>
  <c r="AS106" i="1"/>
  <c r="AX106" i="1"/>
  <c r="BC106" i="1"/>
  <c r="F73" i="1"/>
  <c r="G73" i="1"/>
  <c r="H73" i="1"/>
  <c r="I73" i="1"/>
  <c r="J73" i="1"/>
  <c r="M16" i="1"/>
  <c r="M21" i="1"/>
  <c r="M18" i="1"/>
  <c r="F92" i="1" l="1"/>
  <c r="H111" i="1"/>
  <c r="T111" i="1"/>
  <c r="AN111" i="1"/>
  <c r="G92" i="1"/>
  <c r="AS111" i="1"/>
  <c r="E73" i="1"/>
  <c r="E93" i="1"/>
  <c r="E92" i="1" s="1"/>
  <c r="J92" i="1"/>
  <c r="E108" i="1"/>
  <c r="E107" i="1" s="1"/>
  <c r="E106" i="1"/>
  <c r="E113" i="1"/>
  <c r="E112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111" i="1" l="1"/>
  <c r="E26" i="1"/>
  <c r="E24" i="1" s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N103" i="1"/>
  <c r="P103" i="1"/>
  <c r="Q103" i="1"/>
  <c r="R103" i="1"/>
  <c r="S103" i="1"/>
  <c r="U103" i="1"/>
  <c r="V103" i="1"/>
  <c r="W103" i="1"/>
  <c r="X103" i="1"/>
  <c r="Z103" i="1"/>
  <c r="AA103" i="1"/>
  <c r="AB103" i="1"/>
  <c r="AC103" i="1"/>
  <c r="AE103" i="1"/>
  <c r="AF103" i="1"/>
  <c r="AG103" i="1"/>
  <c r="AH103" i="1"/>
  <c r="AJ103" i="1"/>
  <c r="AK103" i="1"/>
  <c r="AL103" i="1"/>
  <c r="AM103" i="1"/>
  <c r="AO103" i="1"/>
  <c r="AP103" i="1"/>
  <c r="AQ103" i="1"/>
  <c r="AR103" i="1"/>
  <c r="AT103" i="1"/>
  <c r="AU103" i="1"/>
  <c r="AV103" i="1"/>
  <c r="AW103" i="1"/>
  <c r="AY103" i="1"/>
  <c r="AZ103" i="1"/>
  <c r="BA103" i="1"/>
  <c r="BB103" i="1"/>
  <c r="BD103" i="1"/>
  <c r="BE103" i="1"/>
  <c r="BF103" i="1"/>
  <c r="BG103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O72" i="1"/>
  <c r="T72" i="1"/>
  <c r="Y72" i="1"/>
  <c r="AD72" i="1"/>
  <c r="AI72" i="1"/>
  <c r="AN72" i="1"/>
  <c r="AS72" i="1"/>
  <c r="AX72" i="1"/>
  <c r="BC72" i="1"/>
  <c r="J72" i="1"/>
  <c r="I72" i="1"/>
  <c r="H72" i="1"/>
  <c r="G72" i="1"/>
  <c r="F72" i="1"/>
  <c r="BC71" i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I71" i="1"/>
  <c r="I70" i="1" s="1"/>
  <c r="H71" i="1"/>
  <c r="G71" i="1"/>
  <c r="G70" i="1" s="1"/>
  <c r="F71" i="1"/>
  <c r="M45" i="1"/>
  <c r="BC70" i="1" l="1"/>
  <c r="J103" i="1"/>
  <c r="AX103" i="1"/>
  <c r="F103" i="1"/>
  <c r="G103" i="1"/>
  <c r="I103" i="1"/>
  <c r="AS103" i="1"/>
  <c r="AD103" i="1"/>
  <c r="AI103" i="1"/>
  <c r="H103" i="1"/>
  <c r="AN103" i="1"/>
  <c r="E105" i="1"/>
  <c r="T103" i="1"/>
  <c r="BC103" i="1"/>
  <c r="Y103" i="1"/>
  <c r="O103" i="1"/>
  <c r="E104" i="1"/>
  <c r="E83" i="1"/>
  <c r="E72" i="1"/>
  <c r="E71" i="1"/>
  <c r="E70" i="1" s="1"/>
  <c r="E103" i="1" l="1"/>
  <c r="K31" i="1"/>
  <c r="L31" i="1"/>
  <c r="M31" i="1"/>
  <c r="N31" i="1"/>
  <c r="P31" i="1"/>
  <c r="Q31" i="1"/>
  <c r="R30" i="1"/>
  <c r="S31" i="1"/>
  <c r="U31" i="1"/>
  <c r="V31" i="1"/>
  <c r="W31" i="1"/>
  <c r="X31" i="1"/>
  <c r="Z31" i="1"/>
  <c r="AA31" i="1"/>
  <c r="AA30" i="1" s="1"/>
  <c r="AB31" i="1"/>
  <c r="AC31" i="1"/>
  <c r="AE31" i="1"/>
  <c r="AF31" i="1"/>
  <c r="AF30" i="1" s="1"/>
  <c r="AG31" i="1"/>
  <c r="AH31" i="1"/>
  <c r="AJ31" i="1"/>
  <c r="AK31" i="1"/>
  <c r="AK30" i="1" s="1"/>
  <c r="AL31" i="1"/>
  <c r="AM31" i="1"/>
  <c r="AO31" i="1"/>
  <c r="AP31" i="1"/>
  <c r="AP30" i="1" s="1"/>
  <c r="AQ31" i="1"/>
  <c r="AR31" i="1"/>
  <c r="AT31" i="1"/>
  <c r="AU31" i="1"/>
  <c r="AU30" i="1" s="1"/>
  <c r="AV31" i="1"/>
  <c r="AW31" i="1"/>
  <c r="AY31" i="1"/>
  <c r="AZ31" i="1"/>
  <c r="AZ30" i="1" s="1"/>
  <c r="BA31" i="1"/>
  <c r="BB31" i="1"/>
  <c r="BD31" i="1"/>
  <c r="BE31" i="1"/>
  <c r="BE30" i="1" s="1"/>
  <c r="BF31" i="1"/>
  <c r="BG31" i="1"/>
  <c r="K51" i="1"/>
  <c r="L51" i="1"/>
  <c r="M51" i="1"/>
  <c r="N51" i="1"/>
  <c r="P51" i="1"/>
  <c r="Q51" i="1"/>
  <c r="S51" i="1"/>
  <c r="U51" i="1"/>
  <c r="V51" i="1"/>
  <c r="W51" i="1"/>
  <c r="X51" i="1"/>
  <c r="Z51" i="1"/>
  <c r="AA51" i="1"/>
  <c r="AB51" i="1"/>
  <c r="AC51" i="1"/>
  <c r="AE51" i="1"/>
  <c r="AF51" i="1"/>
  <c r="AG51" i="1"/>
  <c r="AH51" i="1"/>
  <c r="AJ51" i="1"/>
  <c r="AK51" i="1"/>
  <c r="AL51" i="1"/>
  <c r="AM51" i="1"/>
  <c r="AO51" i="1"/>
  <c r="AP51" i="1"/>
  <c r="AQ51" i="1"/>
  <c r="AR51" i="1"/>
  <c r="AT51" i="1"/>
  <c r="AU51" i="1"/>
  <c r="AV51" i="1"/>
  <c r="AW51" i="1"/>
  <c r="AY51" i="1"/>
  <c r="AZ51" i="1"/>
  <c r="BA51" i="1"/>
  <c r="BB51" i="1"/>
  <c r="BD51" i="1"/>
  <c r="BE51" i="1"/>
  <c r="BF51" i="1"/>
  <c r="BG51" i="1"/>
  <c r="O69" i="1"/>
  <c r="J69" i="1"/>
  <c r="I69" i="1"/>
  <c r="H69" i="1"/>
  <c r="G69" i="1"/>
  <c r="F69" i="1"/>
  <c r="O68" i="1"/>
  <c r="J68" i="1"/>
  <c r="I68" i="1"/>
  <c r="H68" i="1"/>
  <c r="G68" i="1"/>
  <c r="F68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H59" i="1"/>
  <c r="G59" i="1"/>
  <c r="F59" i="1"/>
  <c r="O58" i="1"/>
  <c r="J58" i="1"/>
  <c r="I58" i="1"/>
  <c r="H58" i="1"/>
  <c r="G58" i="1"/>
  <c r="F58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R11" i="1" s="1"/>
  <c r="S12" i="1"/>
  <c r="S11" i="1" s="1"/>
  <c r="U12" i="1"/>
  <c r="U11" i="1" s="1"/>
  <c r="V12" i="1"/>
  <c r="V11" i="1" s="1"/>
  <c r="W12" i="1"/>
  <c r="W11" i="1" s="1"/>
  <c r="X12" i="1"/>
  <c r="X11" i="1" s="1"/>
  <c r="Z12" i="1"/>
  <c r="Z11" i="1" s="1"/>
  <c r="AA12" i="1"/>
  <c r="AA11" i="1" s="1"/>
  <c r="AB12" i="1"/>
  <c r="AB11" i="1" s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Q11" i="1" s="1"/>
  <c r="AR12" i="1"/>
  <c r="AR11" i="1" s="1"/>
  <c r="AT12" i="1"/>
  <c r="AT11" i="1" s="1"/>
  <c r="AU12" i="1"/>
  <c r="AU11" i="1" s="1"/>
  <c r="AV12" i="1"/>
  <c r="AV11" i="1" s="1"/>
  <c r="AW12" i="1"/>
  <c r="AW11" i="1" s="1"/>
  <c r="AY12" i="1"/>
  <c r="AY11" i="1" s="1"/>
  <c r="AZ12" i="1"/>
  <c r="AZ11" i="1" s="1"/>
  <c r="BA12" i="1"/>
  <c r="BA11" i="1" s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V30" i="1" l="1"/>
  <c r="Q30" i="1"/>
  <c r="Q10" i="1" s="1"/>
  <c r="BD30" i="1"/>
  <c r="BD10" i="1" s="1"/>
  <c r="AY30" i="1"/>
  <c r="AY10" i="1" s="1"/>
  <c r="AT30" i="1"/>
  <c r="AO30" i="1"/>
  <c r="AO10" i="1" s="1"/>
  <c r="AJ30" i="1"/>
  <c r="AJ10" i="1" s="1"/>
  <c r="AE30" i="1"/>
  <c r="AE10" i="1" s="1"/>
  <c r="Z30" i="1"/>
  <c r="Z10" i="1" s="1"/>
  <c r="U30" i="1"/>
  <c r="U10" i="1" s="1"/>
  <c r="P30" i="1"/>
  <c r="P10" i="1" s="1"/>
  <c r="K30" i="1"/>
  <c r="K10" i="1" s="1"/>
  <c r="L30" i="1"/>
  <c r="L10" i="1" s="1"/>
  <c r="BG30" i="1"/>
  <c r="BG10" i="1" s="1"/>
  <c r="BB30" i="1"/>
  <c r="BB10" i="1" s="1"/>
  <c r="AW30" i="1"/>
  <c r="AW10" i="1" s="1"/>
  <c r="AR30" i="1"/>
  <c r="AR10" i="1" s="1"/>
  <c r="AM30" i="1"/>
  <c r="AM10" i="1" s="1"/>
  <c r="AH30" i="1"/>
  <c r="AH10" i="1" s="1"/>
  <c r="AC30" i="1"/>
  <c r="AC10" i="1" s="1"/>
  <c r="X30" i="1"/>
  <c r="X10" i="1" s="1"/>
  <c r="S30" i="1"/>
  <c r="S10" i="1" s="1"/>
  <c r="N30" i="1"/>
  <c r="N10" i="1" s="1"/>
  <c r="AT10" i="1"/>
  <c r="BE10" i="1"/>
  <c r="AZ10" i="1"/>
  <c r="AU10" i="1"/>
  <c r="AP10" i="1"/>
  <c r="AK10" i="1"/>
  <c r="AF10" i="1"/>
  <c r="AA10" i="1"/>
  <c r="V10" i="1"/>
  <c r="BF30" i="1"/>
  <c r="BF10" i="1" s="1"/>
  <c r="BA30" i="1"/>
  <c r="BA10" i="1" s="1"/>
  <c r="AV30" i="1"/>
  <c r="AV10" i="1" s="1"/>
  <c r="AQ30" i="1"/>
  <c r="AQ10" i="1" s="1"/>
  <c r="AL30" i="1"/>
  <c r="AL10" i="1" s="1"/>
  <c r="AG30" i="1"/>
  <c r="AG10" i="1" s="1"/>
  <c r="AB30" i="1"/>
  <c r="AB10" i="1" s="1"/>
  <c r="W30" i="1"/>
  <c r="W10" i="1" s="1"/>
  <c r="R10" i="1"/>
  <c r="M30" i="1"/>
  <c r="M11" i="1"/>
  <c r="Y31" i="1"/>
  <c r="AI31" i="1"/>
  <c r="AN31" i="1"/>
  <c r="AS31" i="1"/>
  <c r="AX31" i="1"/>
  <c r="BC31" i="1"/>
  <c r="AD31" i="1"/>
  <c r="T31" i="1"/>
  <c r="E68" i="1"/>
  <c r="E69" i="1"/>
  <c r="E61" i="1"/>
  <c r="E59" i="1"/>
  <c r="E58" i="1"/>
  <c r="E62" i="1"/>
  <c r="E60" i="1"/>
  <c r="E44" i="1"/>
  <c r="E43" i="1"/>
  <c r="E35" i="1"/>
  <c r="E40" i="1"/>
  <c r="E48" i="1"/>
  <c r="E47" i="1"/>
  <c r="E39" i="1"/>
  <c r="E50" i="1"/>
  <c r="E42" i="1"/>
  <c r="E34" i="1"/>
  <c r="E33" i="1"/>
  <c r="E49" i="1"/>
  <c r="E41" i="1"/>
  <c r="E46" i="1"/>
  <c r="E38" i="1"/>
  <c r="E45" i="1"/>
  <c r="E37" i="1"/>
  <c r="E36" i="1"/>
  <c r="E13" i="1"/>
  <c r="E12" i="1" s="1"/>
  <c r="M10" i="1" l="1"/>
  <c r="H52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H55" i="1"/>
  <c r="G55" i="1"/>
  <c r="F55" i="1"/>
  <c r="O54" i="1"/>
  <c r="J54" i="1"/>
  <c r="I54" i="1"/>
  <c r="H54" i="1"/>
  <c r="G54" i="1"/>
  <c r="F54" i="1"/>
  <c r="O53" i="1"/>
  <c r="J53" i="1"/>
  <c r="I53" i="1"/>
  <c r="H53" i="1"/>
  <c r="G53" i="1"/>
  <c r="F53" i="1"/>
  <c r="O52" i="1"/>
  <c r="J52" i="1"/>
  <c r="I52" i="1"/>
  <c r="G52" i="1"/>
  <c r="F52" i="1"/>
  <c r="I33" i="1"/>
  <c r="H33" i="1"/>
  <c r="G33" i="1"/>
  <c r="F33" i="1"/>
  <c r="O32" i="1"/>
  <c r="O31" i="1" s="1"/>
  <c r="J32" i="1"/>
  <c r="J31" i="1" s="1"/>
  <c r="I32" i="1"/>
  <c r="H32" i="1"/>
  <c r="G32" i="1"/>
  <c r="F32" i="1"/>
  <c r="O51" i="1" l="1"/>
  <c r="O30" i="1" s="1"/>
  <c r="T51" i="1"/>
  <c r="T30" i="1" s="1"/>
  <c r="I31" i="1"/>
  <c r="I51" i="1"/>
  <c r="J51" i="1"/>
  <c r="J30" i="1" s="1"/>
  <c r="AX51" i="1"/>
  <c r="AX30" i="1" s="1"/>
  <c r="F31" i="1"/>
  <c r="G31" i="1"/>
  <c r="Y51" i="1"/>
  <c r="Y30" i="1" s="1"/>
  <c r="H31" i="1"/>
  <c r="F51" i="1"/>
  <c r="G51" i="1"/>
  <c r="BC51" i="1"/>
  <c r="BC30" i="1" s="1"/>
  <c r="AS51" i="1"/>
  <c r="AS30" i="1" s="1"/>
  <c r="AN51" i="1"/>
  <c r="AN30" i="1" s="1"/>
  <c r="AI51" i="1"/>
  <c r="AI30" i="1" s="1"/>
  <c r="AD51" i="1"/>
  <c r="AD30" i="1" s="1"/>
  <c r="H51" i="1"/>
  <c r="E52" i="1"/>
  <c r="E53" i="1"/>
  <c r="E66" i="1"/>
  <c r="E55" i="1"/>
  <c r="E67" i="1"/>
  <c r="E57" i="1"/>
  <c r="E65" i="1"/>
  <c r="E56" i="1"/>
  <c r="E54" i="1"/>
  <c r="E63" i="1"/>
  <c r="E64" i="1"/>
  <c r="E32" i="1"/>
  <c r="E31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I30" i="1" l="1"/>
  <c r="F30" i="1"/>
  <c r="G30" i="1"/>
  <c r="H30" i="1"/>
  <c r="E51" i="1"/>
  <c r="E30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E18" i="1" s="1"/>
  <c r="J17" i="1"/>
  <c r="J16" i="1"/>
  <c r="J15" i="1"/>
  <c r="J14" i="1" l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<sst xmlns="http://schemas.openxmlformats.org/spreadsheetml/2006/main" count="528" uniqueCount="248">
  <si>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</si>
  <si>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</si>
  <si>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</si>
  <si>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</si>
  <si>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</si>
  <si>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</si>
  <si>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</si>
  <si>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</si>
  <si>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</si>
  <si>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</si>
  <si>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</si>
  <si>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</si>
  <si>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</si>
  <si>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</si>
  <si>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</si>
  <si>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</si>
  <si>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</si>
  <si>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</si>
  <si>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</si>
  <si>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</si>
  <si>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</si>
  <si>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</si>
  <si>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</si>
  <si>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</si>
  <si>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</si>
  <si>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</si>
  <si>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</si>
  <si>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</si>
  <si>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</si>
  <si>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</si>
  <si>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</si>
  <si>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</si>
  <si>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"Канинский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</si>
  <si>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</si>
  <si>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</si>
  <si>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</si>
  <si>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"Приморско-Куйский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</si>
  <si>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</si>
  <si>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</si>
  <si>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</si>
  <si>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</si>
  <si>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</si>
  <si>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</si>
  <si>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</si>
  <si>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</si>
  <si>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</si>
  <si>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</si>
  <si>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</si>
  <si>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</si>
  <si>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</si>
  <si>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</si>
  <si>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</si>
  <si>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</si>
  <si>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</si>
  <si>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</si>
  <si>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</si>
  <si>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</si>
  <si>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</si>
  <si>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</si>
  <si>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</si>
  <si>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</si>
  <si>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</si>
  <si>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</si>
  <si>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</si>
  <si>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"Поселок Амдерма" НАО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</si>
  <si>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</si>
  <si>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</si>
  <si>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</si>
  <si>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</si>
  <si>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</si>
  <si>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</si>
  <si>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</si>
  <si>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</si>
  <si>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</si>
  <si>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</si>
  <si>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</si>
  <si>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</si>
  <si>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</si>
  <si>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</si>
  <si>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</si>
  <si>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</si>
  <si>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</si>
  <si>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</si>
  <si>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</si>
  <si>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</si>
  <si>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</si>
  <si>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</si>
  <si>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</si>
  <si>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</si>
  <si>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</si>
  <si>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</si>
  <si>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</si>
  <si>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</si>
  <si>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</si>
  <si>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</si>
  <si>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</si>
  <si>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</si>
  <si>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</si>
  <si>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</si>
  <si>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</si>
  <si>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</si>
  <si>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</si>
  <si>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</si>
  <si>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</si>
  <si>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</si>
  <si>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</si>
  <si>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</si>
  <si>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</si>
  <si>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</si>
  <si>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</si>
  <si>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</si>
  <si>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</si>
  <si>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</si>
  <si>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</si>
  <si>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</si>
  <si>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</si>
  <si>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</si>
  <si>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</si>
  <si>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</si>
  <si>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</si>
  <si>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</si>
  <si>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</si>
  <si>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</si>
  <si>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</si>
  <si>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</si>
  <si>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</si>
  <si>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</si>
  <si>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</si>
  <si>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</si>
  <si>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</si>
  <si>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</si>
  <si>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</si>
  <si>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</si>
  <si>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</si>
  <si>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</si>
  <si>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</si>
  <si>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</si>
  <si>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</si>
  <si>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</si>
  <si>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</si>
  <si>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</si>
  <si>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</si>
  <si>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</si>
  <si>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</si>
  <si>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</si>
  <si>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</si>
  <si>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</si>
  <si>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</si>
  <si>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</si>
  <si>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</si>
  <si>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</si>
  <si>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</si>
  <si>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</si>
  <si>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</si>
  <si>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</si>
  <si>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</si>
  <si>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</si>
  <si>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</si>
  <si>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</si>
  <si>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</si>
  <si>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</si>
  <si>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</si>
  <si>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</si>
  <si>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</si>
  <si>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</si>
  <si>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</si>
  <si>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</si>
  <si>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</si>
  <si>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</si>
  <si>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</si>
  <si>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</si>
  <si>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</si>
  <si>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</si>
  <si>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</si>
  <si>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</si>
  <si>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</si>
  <si>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</si>
  <si>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</si>
  <si>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</si>
  <si>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</si>
  <si>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</si>
  <si>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</si>
  <si>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</si>
  <si>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</si>
  <si>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</si>
  <si>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</si>
  <si>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</si>
  <si>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</si>
  <si>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</si>
  <si>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</si>
  <si>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</si>
  <si>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</si>
  <si>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</si>
  <si>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</si>
  <si>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</si>
  <si>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</si>
  <si>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</si>
  <si>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</si>
  <si>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</si>
  <si>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</si>
  <si>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</si>
  <si>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</si>
  <si>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Подсыпка участка проезда "Причал -  вертолетная площадка" в д. Щелино (от деревни в сторону р. Сула) Сельского поселения "Великовисочный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</si>
  <si>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</si>
  <si>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</si>
  <si>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</si>
  <si>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</si>
  <si>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</si>
  <si>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</si>
  <si>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</si>
  <si>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</si>
  <si>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</si>
  <si>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</si>
  <si>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</si>
  <si>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</si>
  <si>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</si>
  <si>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</si>
  <si>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</si>
  <si>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</si>
  <si>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</si>
  <si>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</si>
  <si>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</si>
  <si>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</si>
  <si>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</si>
  <si>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</si>
  <si>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</si>
  <si>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</si>
  <si>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</si>
  <si>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</si>
  <si>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</si>
  <si>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Обустройство проездов в с. Ома Сельского поселения "Омский сельсовет" ЗР НАО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</si>
  <si>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</si>
  <si>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</si>
  <si>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</si>
  <si>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</si>
  <si>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</si>
  <si>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</si>
  <si>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</si>
  <si>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</si>
  <si>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</si>
  <si>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Ремонт общественной бани п. Индига МО «Тиманский сельсовет» НАО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</si>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</sst>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topLeftCell="A4" zoomScaleNormal="100" zoomScaleSheetLayoutView="100" workbookViewId="0">
      <selection activeCell="A16" sqref="A16:A17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1"/>
      <c r="B1" s="51"/>
      <c r="C1" s="51"/>
      <c r="D1" s="51"/>
      <c r="E1" s="15"/>
      <c r="F1" s="15"/>
      <c r="G1" s="15"/>
      <c r="H1" s="15"/>
      <c r="I1" s="15"/>
      <c r="J1" s="60" t="s">
        <v>109</v>
      </c>
      <c r="K1" s="60"/>
      <c r="L1" s="60"/>
      <c r="M1" s="60"/>
      <c r="N1" s="60"/>
    </row>
    <row r="2" spans="1:14" ht="60" customHeight="1" x14ac:dyDescent="0.25">
      <c r="A2" s="61" t="s">
        <v>108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36.75" customHeight="1" x14ac:dyDescent="0.25">
      <c r="A3" s="62" t="s">
        <v>23</v>
      </c>
      <c r="B3" s="62" t="s">
        <v>24</v>
      </c>
      <c r="C3" s="62" t="s">
        <v>25</v>
      </c>
      <c r="D3" s="62" t="s">
        <v>26</v>
      </c>
      <c r="E3" s="63" t="s">
        <v>27</v>
      </c>
      <c r="F3" s="64"/>
      <c r="G3" s="64"/>
      <c r="H3" s="64"/>
      <c r="I3" s="64"/>
      <c r="J3" s="64"/>
      <c r="K3" s="64"/>
      <c r="L3" s="64"/>
      <c r="M3" s="64"/>
      <c r="N3" s="65"/>
    </row>
    <row r="4" spans="1:14" ht="53.25" customHeight="1" x14ac:dyDescent="0.25">
      <c r="A4" s="62"/>
      <c r="B4" s="62"/>
      <c r="C4" s="62"/>
      <c r="D4" s="62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x14ac:dyDescent="0.25">
      <c r="A5" s="66" t="s">
        <v>110</v>
      </c>
      <c r="B5" s="20" t="s">
        <v>111</v>
      </c>
      <c r="C5" s="44" t="s">
        <v>112</v>
      </c>
      <c r="D5" s="16">
        <v>81516</v>
      </c>
      <c r="E5" s="16">
        <v>78954</v>
      </c>
      <c r="F5" s="16">
        <v>74946</v>
      </c>
      <c r="G5" s="16">
        <v>77194</v>
      </c>
      <c r="H5" s="16">
        <v>79510</v>
      </c>
      <c r="I5" s="16">
        <v>79510</v>
      </c>
      <c r="J5" s="16">
        <v>79510</v>
      </c>
      <c r="K5" s="16">
        <v>79510</v>
      </c>
      <c r="L5" s="16">
        <v>79510</v>
      </c>
      <c r="M5" s="16">
        <v>79510</v>
      </c>
      <c r="N5" s="16">
        <v>79510</v>
      </c>
    </row>
    <row r="6" spans="1:14" x14ac:dyDescent="0.25">
      <c r="A6" s="67"/>
      <c r="B6" s="20" t="s">
        <v>132</v>
      </c>
      <c r="C6" s="44" t="s">
        <v>112</v>
      </c>
      <c r="D6" s="16">
        <v>3</v>
      </c>
      <c r="E6" s="16">
        <v>1</v>
      </c>
      <c r="F6" s="47">
        <v>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66" t="s">
        <v>113</v>
      </c>
      <c r="B7" s="20" t="s">
        <v>114</v>
      </c>
      <c r="C7" s="44" t="s">
        <v>116</v>
      </c>
      <c r="D7" s="44">
        <v>100</v>
      </c>
      <c r="E7" s="16">
        <v>100</v>
      </c>
      <c r="F7" s="16">
        <v>100</v>
      </c>
      <c r="G7" s="16">
        <v>100</v>
      </c>
      <c r="H7" s="16">
        <v>100</v>
      </c>
      <c r="I7" s="16">
        <v>100</v>
      </c>
      <c r="J7" s="16">
        <v>100</v>
      </c>
      <c r="K7" s="16">
        <v>100</v>
      </c>
      <c r="L7" s="16">
        <v>100</v>
      </c>
      <c r="M7" s="16">
        <v>100</v>
      </c>
      <c r="N7" s="16">
        <v>100</v>
      </c>
    </row>
    <row r="8" spans="1:14" ht="30" x14ac:dyDescent="0.25">
      <c r="A8" s="68"/>
      <c r="B8" s="20" t="s">
        <v>115</v>
      </c>
      <c r="C8" s="44" t="s">
        <v>117</v>
      </c>
      <c r="D8" s="16">
        <v>1054090</v>
      </c>
      <c r="E8" s="16">
        <v>985884</v>
      </c>
      <c r="F8" s="16">
        <v>1004750</v>
      </c>
      <c r="G8" s="16">
        <v>1004750</v>
      </c>
      <c r="H8" s="16">
        <v>1004750</v>
      </c>
      <c r="I8" s="16">
        <v>1004750</v>
      </c>
      <c r="J8" s="16">
        <v>1004750</v>
      </c>
      <c r="K8" s="16">
        <v>1004750</v>
      </c>
      <c r="L8" s="16">
        <v>1004750</v>
      </c>
      <c r="M8" s="16">
        <v>1004750</v>
      </c>
      <c r="N8" s="16">
        <v>1004750</v>
      </c>
    </row>
    <row r="9" spans="1:14" ht="30" x14ac:dyDescent="0.25">
      <c r="A9" s="68"/>
      <c r="B9" s="20" t="s">
        <v>135</v>
      </c>
      <c r="C9" s="44" t="s">
        <v>136</v>
      </c>
      <c r="D9" s="16">
        <v>31</v>
      </c>
      <c r="E9" s="16">
        <f>120+1+1</f>
        <v>122</v>
      </c>
      <c r="F9" s="47">
        <f>11</f>
        <v>11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</row>
    <row r="10" spans="1:14" ht="30" x14ac:dyDescent="0.25">
      <c r="A10" s="68"/>
      <c r="B10" s="20" t="s">
        <v>163</v>
      </c>
      <c r="C10" s="44" t="s">
        <v>136</v>
      </c>
      <c r="D10" s="16">
        <v>0</v>
      </c>
      <c r="E10" s="16">
        <f>216-13+3</f>
        <v>206</v>
      </c>
      <c r="F10" s="47">
        <f>18+13</f>
        <v>31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x14ac:dyDescent="0.25">
      <c r="A11" s="68"/>
      <c r="B11" s="34" t="s">
        <v>183</v>
      </c>
      <c r="C11" s="44" t="s">
        <v>184</v>
      </c>
      <c r="D11" s="16">
        <v>0</v>
      </c>
      <c r="E11" s="16">
        <v>1678</v>
      </c>
      <c r="F11" s="47">
        <v>1572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68"/>
      <c r="B12" s="34" t="s">
        <v>180</v>
      </c>
      <c r="C12" s="44" t="s">
        <v>112</v>
      </c>
      <c r="D12" s="16">
        <v>0</v>
      </c>
      <c r="E12" s="16">
        <v>11</v>
      </c>
      <c r="F12" s="47">
        <v>2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67"/>
      <c r="B13" s="34" t="s">
        <v>207</v>
      </c>
      <c r="C13" s="44" t="s">
        <v>208</v>
      </c>
      <c r="D13" s="16">
        <v>918</v>
      </c>
      <c r="E13" s="16">
        <v>1008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ht="30" x14ac:dyDescent="0.25">
      <c r="A14" s="59" t="s">
        <v>140</v>
      </c>
      <c r="B14" s="20" t="s">
        <v>137</v>
      </c>
      <c r="C14" s="33" t="s">
        <v>112</v>
      </c>
      <c r="D14" s="33">
        <v>0</v>
      </c>
      <c r="E14" s="33">
        <v>1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30" x14ac:dyDescent="0.25">
      <c r="A15" s="59"/>
      <c r="B15" s="35" t="s">
        <v>138</v>
      </c>
      <c r="C15" s="36" t="s">
        <v>112</v>
      </c>
      <c r="D15" s="36">
        <v>1</v>
      </c>
      <c r="E15" s="36">
        <v>1</v>
      </c>
      <c r="F15" s="50">
        <v>1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</row>
    <row r="16" spans="1:14" ht="30" x14ac:dyDescent="0.25">
      <c r="A16" s="57" t="s">
        <v>193</v>
      </c>
      <c r="B16" s="38" t="s">
        <v>192</v>
      </c>
      <c r="C16" s="33" t="s">
        <v>136</v>
      </c>
      <c r="D16" s="33">
        <v>0</v>
      </c>
      <c r="E16" s="33">
        <v>1</v>
      </c>
      <c r="F16" s="50">
        <v>1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</row>
    <row r="17" spans="1:14" ht="30" x14ac:dyDescent="0.25">
      <c r="A17" s="58"/>
      <c r="B17" s="38" t="s">
        <v>182</v>
      </c>
      <c r="C17" s="33" t="s">
        <v>112</v>
      </c>
      <c r="D17" s="33">
        <v>0</v>
      </c>
      <c r="E17" s="33">
        <v>1</v>
      </c>
      <c r="F17" s="50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75" x14ac:dyDescent="0.25">
      <c r="A18" s="39" t="s">
        <v>167</v>
      </c>
      <c r="B18" s="38" t="s">
        <v>165</v>
      </c>
      <c r="C18" s="33" t="s">
        <v>136</v>
      </c>
      <c r="D18" s="33">
        <v>0</v>
      </c>
      <c r="E18" s="33">
        <v>0</v>
      </c>
      <c r="F18" s="47">
        <v>2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</row>
  </sheetData>
  <mergeCells count="11">
    <mergeCell ref="A16:A17"/>
    <mergeCell ref="A14:A15"/>
    <mergeCell ref="J1:N1"/>
    <mergeCell ref="A2:N2"/>
    <mergeCell ref="A3:A4"/>
    <mergeCell ref="B3:B4"/>
    <mergeCell ref="C3:C4"/>
    <mergeCell ref="D3:D4"/>
    <mergeCell ref="E3:N3"/>
    <mergeCell ref="A5:A6"/>
    <mergeCell ref="A7:A13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15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A3" sqref="A3:BB3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4" t="s">
        <v>107</v>
      </c>
      <c r="BF1" s="74"/>
      <c r="BG1" s="74"/>
    </row>
    <row r="2" spans="1:62" ht="25.5" customHeight="1" x14ac:dyDescent="0.25">
      <c r="BE2" s="74"/>
      <c r="BF2" s="74"/>
      <c r="BG2" s="74"/>
    </row>
    <row r="3" spans="1:62" ht="61.5" customHeight="1" x14ac:dyDescent="0.25">
      <c r="A3" s="76" t="s">
        <v>106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1"/>
      <c r="BE3" s="74"/>
      <c r="BF3" s="74"/>
      <c r="BG3" s="74"/>
      <c r="BH3" s="14"/>
      <c r="BI3" s="14"/>
      <c r="BJ3" s="14"/>
    </row>
    <row r="4" spans="1:62" x14ac:dyDescent="0.25">
      <c r="E4" s="3"/>
    </row>
    <row r="5" spans="1:62" x14ac:dyDescent="0.25">
      <c r="A5" s="77" t="s">
        <v>0</v>
      </c>
      <c r="B5" s="82" t="s">
        <v>1</v>
      </c>
      <c r="C5" s="82" t="s">
        <v>2</v>
      </c>
      <c r="D5" s="82" t="s">
        <v>3</v>
      </c>
      <c r="E5" s="75" t="s">
        <v>41</v>
      </c>
      <c r="F5" s="75"/>
      <c r="G5" s="75"/>
      <c r="H5" s="75"/>
      <c r="I5" s="75"/>
      <c r="J5" s="78" t="s">
        <v>118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80"/>
    </row>
    <row r="6" spans="1:62" x14ac:dyDescent="0.25">
      <c r="A6" s="77"/>
      <c r="B6" s="82"/>
      <c r="C6" s="82"/>
      <c r="D6" s="82"/>
      <c r="E6" s="75"/>
      <c r="F6" s="75"/>
      <c r="G6" s="75"/>
      <c r="H6" s="75"/>
      <c r="I6" s="75"/>
      <c r="J6" s="75" t="s">
        <v>4</v>
      </c>
      <c r="K6" s="75"/>
      <c r="L6" s="75"/>
      <c r="M6" s="75"/>
      <c r="N6" s="75"/>
      <c r="O6" s="75" t="s">
        <v>5</v>
      </c>
      <c r="P6" s="75"/>
      <c r="Q6" s="75"/>
      <c r="R6" s="75"/>
      <c r="S6" s="75"/>
      <c r="T6" s="75" t="s">
        <v>6</v>
      </c>
      <c r="U6" s="75"/>
      <c r="V6" s="75"/>
      <c r="W6" s="75"/>
      <c r="X6" s="75"/>
      <c r="Y6" s="75" t="s">
        <v>7</v>
      </c>
      <c r="Z6" s="75"/>
      <c r="AA6" s="75"/>
      <c r="AB6" s="75"/>
      <c r="AC6" s="75"/>
      <c r="AD6" s="75" t="s">
        <v>8</v>
      </c>
      <c r="AE6" s="75"/>
      <c r="AF6" s="75"/>
      <c r="AG6" s="75"/>
      <c r="AH6" s="75"/>
      <c r="AI6" s="75" t="s">
        <v>9</v>
      </c>
      <c r="AJ6" s="75"/>
      <c r="AK6" s="75"/>
      <c r="AL6" s="75"/>
      <c r="AM6" s="75"/>
      <c r="AN6" s="75" t="s">
        <v>10</v>
      </c>
      <c r="AO6" s="75"/>
      <c r="AP6" s="75"/>
      <c r="AQ6" s="75"/>
      <c r="AR6" s="75"/>
      <c r="AS6" s="75" t="s">
        <v>11</v>
      </c>
      <c r="AT6" s="75"/>
      <c r="AU6" s="75"/>
      <c r="AV6" s="75"/>
      <c r="AW6" s="75"/>
      <c r="AX6" s="75" t="s">
        <v>12</v>
      </c>
      <c r="AY6" s="75"/>
      <c r="AZ6" s="75"/>
      <c r="BA6" s="75"/>
      <c r="BB6" s="75"/>
      <c r="BC6" s="75" t="s">
        <v>13</v>
      </c>
      <c r="BD6" s="75"/>
      <c r="BE6" s="75"/>
      <c r="BF6" s="75"/>
      <c r="BG6" s="75"/>
    </row>
    <row r="7" spans="1:62" x14ac:dyDescent="0.25">
      <c r="A7" s="77"/>
      <c r="B7" s="82"/>
      <c r="C7" s="82"/>
      <c r="D7" s="82"/>
      <c r="E7" s="73" t="s">
        <v>14</v>
      </c>
      <c r="F7" s="72" t="s">
        <v>15</v>
      </c>
      <c r="G7" s="72"/>
      <c r="H7" s="72"/>
      <c r="I7" s="72"/>
      <c r="J7" s="73" t="s">
        <v>14</v>
      </c>
      <c r="K7" s="72" t="s">
        <v>15</v>
      </c>
      <c r="L7" s="72"/>
      <c r="M7" s="72"/>
      <c r="N7" s="72"/>
      <c r="O7" s="73" t="s">
        <v>14</v>
      </c>
      <c r="P7" s="72" t="s">
        <v>15</v>
      </c>
      <c r="Q7" s="72"/>
      <c r="R7" s="72"/>
      <c r="S7" s="72"/>
      <c r="T7" s="73" t="s">
        <v>14</v>
      </c>
      <c r="U7" s="72" t="s">
        <v>15</v>
      </c>
      <c r="V7" s="72"/>
      <c r="W7" s="72"/>
      <c r="X7" s="72"/>
      <c r="Y7" s="73" t="s">
        <v>14</v>
      </c>
      <c r="Z7" s="72" t="s">
        <v>15</v>
      </c>
      <c r="AA7" s="72"/>
      <c r="AB7" s="72"/>
      <c r="AC7" s="72"/>
      <c r="AD7" s="73" t="s">
        <v>14</v>
      </c>
      <c r="AE7" s="72" t="s">
        <v>15</v>
      </c>
      <c r="AF7" s="72"/>
      <c r="AG7" s="72"/>
      <c r="AH7" s="72"/>
      <c r="AI7" s="73" t="s">
        <v>14</v>
      </c>
      <c r="AJ7" s="72" t="s">
        <v>15</v>
      </c>
      <c r="AK7" s="72"/>
      <c r="AL7" s="72"/>
      <c r="AM7" s="72"/>
      <c r="AN7" s="73" t="s">
        <v>14</v>
      </c>
      <c r="AO7" s="72" t="s">
        <v>15</v>
      </c>
      <c r="AP7" s="72"/>
      <c r="AQ7" s="72"/>
      <c r="AR7" s="72"/>
      <c r="AS7" s="73" t="s">
        <v>14</v>
      </c>
      <c r="AT7" s="72" t="s">
        <v>15</v>
      </c>
      <c r="AU7" s="72"/>
      <c r="AV7" s="72"/>
      <c r="AW7" s="72"/>
      <c r="AX7" s="73" t="s">
        <v>14</v>
      </c>
      <c r="AY7" s="72" t="s">
        <v>15</v>
      </c>
      <c r="AZ7" s="72"/>
      <c r="BA7" s="72"/>
      <c r="BB7" s="72"/>
      <c r="BC7" s="73" t="s">
        <v>14</v>
      </c>
      <c r="BD7" s="72" t="s">
        <v>15</v>
      </c>
      <c r="BE7" s="72"/>
      <c r="BF7" s="72"/>
      <c r="BG7" s="72"/>
    </row>
    <row r="8" spans="1:62" s="7" customFormat="1" ht="35.25" customHeight="1" x14ac:dyDescent="0.25">
      <c r="A8" s="77"/>
      <c r="B8" s="82"/>
      <c r="C8" s="82"/>
      <c r="D8" s="82"/>
      <c r="E8" s="73"/>
      <c r="F8" s="53" t="s">
        <v>16</v>
      </c>
      <c r="G8" s="53" t="s">
        <v>17</v>
      </c>
      <c r="H8" s="53" t="s">
        <v>18</v>
      </c>
      <c r="I8" s="53" t="s">
        <v>19</v>
      </c>
      <c r="J8" s="73"/>
      <c r="K8" s="53" t="s">
        <v>16</v>
      </c>
      <c r="L8" s="53" t="s">
        <v>17</v>
      </c>
      <c r="M8" s="53" t="s">
        <v>18</v>
      </c>
      <c r="N8" s="53" t="s">
        <v>19</v>
      </c>
      <c r="O8" s="73"/>
      <c r="P8" s="53" t="s">
        <v>16</v>
      </c>
      <c r="Q8" s="53" t="s">
        <v>17</v>
      </c>
      <c r="R8" s="53" t="s">
        <v>18</v>
      </c>
      <c r="S8" s="53" t="s">
        <v>19</v>
      </c>
      <c r="T8" s="73"/>
      <c r="U8" s="53" t="s">
        <v>16</v>
      </c>
      <c r="V8" s="53" t="s">
        <v>17</v>
      </c>
      <c r="W8" s="53" t="s">
        <v>18</v>
      </c>
      <c r="X8" s="53" t="s">
        <v>19</v>
      </c>
      <c r="Y8" s="73"/>
      <c r="Z8" s="53" t="s">
        <v>16</v>
      </c>
      <c r="AA8" s="53" t="s">
        <v>17</v>
      </c>
      <c r="AB8" s="53" t="s">
        <v>18</v>
      </c>
      <c r="AC8" s="53" t="s">
        <v>19</v>
      </c>
      <c r="AD8" s="73"/>
      <c r="AE8" s="53" t="s">
        <v>16</v>
      </c>
      <c r="AF8" s="53" t="s">
        <v>17</v>
      </c>
      <c r="AG8" s="53" t="s">
        <v>18</v>
      </c>
      <c r="AH8" s="53" t="s">
        <v>19</v>
      </c>
      <c r="AI8" s="73"/>
      <c r="AJ8" s="53" t="s">
        <v>16</v>
      </c>
      <c r="AK8" s="53" t="s">
        <v>17</v>
      </c>
      <c r="AL8" s="53" t="s">
        <v>18</v>
      </c>
      <c r="AM8" s="53" t="s">
        <v>19</v>
      </c>
      <c r="AN8" s="73"/>
      <c r="AO8" s="53" t="s">
        <v>16</v>
      </c>
      <c r="AP8" s="53" t="s">
        <v>17</v>
      </c>
      <c r="AQ8" s="53" t="s">
        <v>18</v>
      </c>
      <c r="AR8" s="53" t="s">
        <v>19</v>
      </c>
      <c r="AS8" s="73"/>
      <c r="AT8" s="53" t="s">
        <v>16</v>
      </c>
      <c r="AU8" s="53" t="s">
        <v>17</v>
      </c>
      <c r="AV8" s="53" t="s">
        <v>18</v>
      </c>
      <c r="AW8" s="53" t="s">
        <v>19</v>
      </c>
      <c r="AX8" s="73"/>
      <c r="AY8" s="53" t="s">
        <v>16</v>
      </c>
      <c r="AZ8" s="53" t="s">
        <v>17</v>
      </c>
      <c r="BA8" s="53" t="s">
        <v>18</v>
      </c>
      <c r="BB8" s="53" t="s">
        <v>19</v>
      </c>
      <c r="BC8" s="73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3">
        <v>9</v>
      </c>
      <c r="K9" s="54">
        <v>16</v>
      </c>
      <c r="L9" s="53">
        <v>10</v>
      </c>
      <c r="M9" s="53">
        <v>11</v>
      </c>
      <c r="N9" s="53">
        <v>12</v>
      </c>
      <c r="O9" s="53">
        <v>13</v>
      </c>
      <c r="P9" s="54">
        <v>21</v>
      </c>
      <c r="Q9" s="53">
        <v>14</v>
      </c>
      <c r="R9" s="53">
        <v>15</v>
      </c>
      <c r="S9" s="53">
        <v>16</v>
      </c>
      <c r="T9" s="53">
        <v>17</v>
      </c>
      <c r="U9" s="54">
        <v>26</v>
      </c>
      <c r="V9" s="53">
        <v>18</v>
      </c>
      <c r="W9" s="53">
        <v>19</v>
      </c>
      <c r="X9" s="53">
        <v>20</v>
      </c>
      <c r="Y9" s="53">
        <v>21</v>
      </c>
      <c r="Z9" s="54">
        <v>31</v>
      </c>
      <c r="AA9" s="53">
        <v>22</v>
      </c>
      <c r="AB9" s="53">
        <v>23</v>
      </c>
      <c r="AC9" s="53">
        <v>24</v>
      </c>
      <c r="AD9" s="53">
        <v>25</v>
      </c>
      <c r="AE9" s="54">
        <v>36</v>
      </c>
      <c r="AF9" s="53">
        <v>26</v>
      </c>
      <c r="AG9" s="53">
        <v>27</v>
      </c>
      <c r="AH9" s="53">
        <v>28</v>
      </c>
      <c r="AI9" s="53">
        <v>29</v>
      </c>
      <c r="AJ9" s="54" t="s">
        <v>52</v>
      </c>
      <c r="AK9" s="53">
        <v>30</v>
      </c>
      <c r="AL9" s="53">
        <v>31</v>
      </c>
      <c r="AM9" s="53">
        <v>32</v>
      </c>
      <c r="AN9" s="53">
        <v>33</v>
      </c>
      <c r="AO9" s="54" t="s">
        <v>51</v>
      </c>
      <c r="AP9" s="53">
        <v>34</v>
      </c>
      <c r="AQ9" s="53">
        <v>35</v>
      </c>
      <c r="AR9" s="53">
        <v>36</v>
      </c>
      <c r="AS9" s="53">
        <v>37</v>
      </c>
      <c r="AT9" s="54" t="s">
        <v>50</v>
      </c>
      <c r="AU9" s="53">
        <v>38</v>
      </c>
      <c r="AV9" s="53">
        <v>39</v>
      </c>
      <c r="AW9" s="53">
        <v>40</v>
      </c>
      <c r="AX9" s="53">
        <v>41</v>
      </c>
      <c r="AY9" s="54" t="s">
        <v>49</v>
      </c>
      <c r="AZ9" s="53">
        <v>42</v>
      </c>
      <c r="BA9" s="53">
        <v>43</v>
      </c>
      <c r="BB9" s="53">
        <v>44</v>
      </c>
      <c r="BC9" s="53">
        <v>45</v>
      </c>
      <c r="BD9" s="54" t="s">
        <v>48</v>
      </c>
      <c r="BE9" s="53">
        <v>46</v>
      </c>
      <c r="BF9" s="53">
        <v>47</v>
      </c>
      <c r="BG9" s="53">
        <v>48</v>
      </c>
    </row>
    <row r="10" spans="1:62" s="9" customFormat="1" x14ac:dyDescent="0.25">
      <c r="A10" s="54"/>
      <c r="B10" s="82" t="s">
        <v>30</v>
      </c>
      <c r="C10" s="82"/>
      <c r="D10" s="82"/>
      <c r="E10" s="8">
        <f t="shared" ref="E10:AJ10" si="0">E11+E30+E103+E107+E111+E114</f>
        <v>2196057.6999999997</v>
      </c>
      <c r="F10" s="8">
        <f t="shared" si="0"/>
        <v>0</v>
      </c>
      <c r="G10" s="8">
        <f t="shared" si="0"/>
        <v>0</v>
      </c>
      <c r="H10" s="8">
        <f t="shared" si="0"/>
        <v>2196057.6999999997</v>
      </c>
      <c r="I10" s="8">
        <f t="shared" si="0"/>
        <v>0</v>
      </c>
      <c r="J10" s="8">
        <f t="shared" si="0"/>
        <v>224313.19999999998</v>
      </c>
      <c r="K10" s="8">
        <f t="shared" si="0"/>
        <v>0</v>
      </c>
      <c r="L10" s="8">
        <f t="shared" si="0"/>
        <v>0</v>
      </c>
      <c r="M10" s="8">
        <f t="shared" si="0"/>
        <v>224313.19999999998</v>
      </c>
      <c r="N10" s="8">
        <f t="shared" si="0"/>
        <v>0</v>
      </c>
      <c r="O10" s="8">
        <f t="shared" si="0"/>
        <v>264837.7</v>
      </c>
      <c r="P10" s="8">
        <f t="shared" si="0"/>
        <v>0</v>
      </c>
      <c r="Q10" s="8">
        <f t="shared" si="0"/>
        <v>0</v>
      </c>
      <c r="R10" s="8">
        <f t="shared" si="0"/>
        <v>264837.7</v>
      </c>
      <c r="S10" s="8">
        <f t="shared" si="0"/>
        <v>0</v>
      </c>
      <c r="T10" s="8">
        <f t="shared" si="0"/>
        <v>206146.69999999998</v>
      </c>
      <c r="U10" s="8">
        <f t="shared" si="0"/>
        <v>0</v>
      </c>
      <c r="V10" s="8">
        <f t="shared" si="0"/>
        <v>0</v>
      </c>
      <c r="W10" s="8">
        <f t="shared" si="0"/>
        <v>206146.69999999998</v>
      </c>
      <c r="X10" s="8">
        <f t="shared" si="0"/>
        <v>0</v>
      </c>
      <c r="Y10" s="8">
        <f t="shared" si="0"/>
        <v>214394.3</v>
      </c>
      <c r="Z10" s="8">
        <f t="shared" si="0"/>
        <v>0</v>
      </c>
      <c r="AA10" s="8">
        <f t="shared" si="0"/>
        <v>0</v>
      </c>
      <c r="AB10" s="8">
        <f t="shared" si="0"/>
        <v>214394.3</v>
      </c>
      <c r="AC10" s="8">
        <f t="shared" si="0"/>
        <v>0</v>
      </c>
      <c r="AD10" s="8">
        <f t="shared" si="0"/>
        <v>214394.3</v>
      </c>
      <c r="AE10" s="8">
        <f t="shared" si="0"/>
        <v>0</v>
      </c>
      <c r="AF10" s="8">
        <f t="shared" si="0"/>
        <v>0</v>
      </c>
      <c r="AG10" s="8">
        <f t="shared" si="0"/>
        <v>214394.3</v>
      </c>
      <c r="AH10" s="8">
        <f t="shared" si="0"/>
        <v>0</v>
      </c>
      <c r="AI10" s="8">
        <f t="shared" si="0"/>
        <v>214394.3</v>
      </c>
      <c r="AJ10" s="8">
        <f t="shared" si="0"/>
        <v>0</v>
      </c>
      <c r="AK10" s="8">
        <f t="shared" ref="AK10:BG10" si="1">AK11+AK30+AK103+AK107+AK111+AK114</f>
        <v>0</v>
      </c>
      <c r="AL10" s="8">
        <f t="shared" si="1"/>
        <v>214394.3</v>
      </c>
      <c r="AM10" s="8">
        <f t="shared" si="1"/>
        <v>0</v>
      </c>
      <c r="AN10" s="8">
        <f t="shared" si="1"/>
        <v>214394.3</v>
      </c>
      <c r="AO10" s="8">
        <f t="shared" si="1"/>
        <v>0</v>
      </c>
      <c r="AP10" s="8">
        <f t="shared" si="1"/>
        <v>0</v>
      </c>
      <c r="AQ10" s="8">
        <f t="shared" si="1"/>
        <v>214394.3</v>
      </c>
      <c r="AR10" s="8">
        <f t="shared" si="1"/>
        <v>0</v>
      </c>
      <c r="AS10" s="8">
        <f t="shared" si="1"/>
        <v>214394.3</v>
      </c>
      <c r="AT10" s="8">
        <f t="shared" si="1"/>
        <v>0</v>
      </c>
      <c r="AU10" s="8">
        <f t="shared" si="1"/>
        <v>0</v>
      </c>
      <c r="AV10" s="8">
        <f t="shared" si="1"/>
        <v>214394.3</v>
      </c>
      <c r="AW10" s="8">
        <f t="shared" si="1"/>
        <v>0</v>
      </c>
      <c r="AX10" s="8">
        <f t="shared" si="1"/>
        <v>214394.3</v>
      </c>
      <c r="AY10" s="8">
        <f t="shared" si="1"/>
        <v>0</v>
      </c>
      <c r="AZ10" s="8">
        <f t="shared" si="1"/>
        <v>0</v>
      </c>
      <c r="BA10" s="8">
        <f t="shared" si="1"/>
        <v>214394.3</v>
      </c>
      <c r="BB10" s="8">
        <f t="shared" si="1"/>
        <v>0</v>
      </c>
      <c r="BC10" s="8">
        <f t="shared" si="1"/>
        <v>214394.3</v>
      </c>
      <c r="BD10" s="8">
        <f t="shared" si="1"/>
        <v>0</v>
      </c>
      <c r="BE10" s="8">
        <f t="shared" si="1"/>
        <v>0</v>
      </c>
      <c r="BF10" s="8">
        <f t="shared" si="1"/>
        <v>214394.3</v>
      </c>
      <c r="BG10" s="8">
        <f t="shared" si="1"/>
        <v>0</v>
      </c>
    </row>
    <row r="11" spans="1:62" s="9" customFormat="1" ht="35.25" customHeight="1" x14ac:dyDescent="0.25">
      <c r="A11" s="54" t="s">
        <v>20</v>
      </c>
      <c r="B11" s="81" t="s">
        <v>42</v>
      </c>
      <c r="C11" s="81"/>
      <c r="D11" s="81"/>
      <c r="E11" s="8">
        <f>E12+E14+E24</f>
        <v>1449353.2999999998</v>
      </c>
      <c r="F11" s="8">
        <f t="shared" ref="F11:BG11" si="2">F12+F14+F24</f>
        <v>0</v>
      </c>
      <c r="G11" s="8">
        <f t="shared" si="2"/>
        <v>0</v>
      </c>
      <c r="H11" s="8">
        <f t="shared" si="2"/>
        <v>1449353.2999999998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149235.6</v>
      </c>
      <c r="P11" s="8">
        <f t="shared" si="2"/>
        <v>0</v>
      </c>
      <c r="Q11" s="8">
        <f t="shared" si="2"/>
        <v>0</v>
      </c>
      <c r="R11" s="8">
        <f t="shared" si="2"/>
        <v>149235.6</v>
      </c>
      <c r="S11" s="8">
        <f t="shared" si="2"/>
        <v>0</v>
      </c>
      <c r="T11" s="8">
        <f t="shared" si="2"/>
        <v>141602.29999999999</v>
      </c>
      <c r="U11" s="8">
        <f t="shared" si="2"/>
        <v>0</v>
      </c>
      <c r="V11" s="8">
        <f t="shared" si="2"/>
        <v>0</v>
      </c>
      <c r="W11" s="8">
        <f t="shared" si="2"/>
        <v>141602.29999999999</v>
      </c>
      <c r="X11" s="8">
        <f t="shared" si="2"/>
        <v>0</v>
      </c>
      <c r="Y11" s="8">
        <f t="shared" si="2"/>
        <v>147266.5</v>
      </c>
      <c r="Z11" s="8">
        <f t="shared" si="2"/>
        <v>0</v>
      </c>
      <c r="AA11" s="8">
        <f t="shared" si="2"/>
        <v>0</v>
      </c>
      <c r="AB11" s="8">
        <f t="shared" si="2"/>
        <v>147266.5</v>
      </c>
      <c r="AC11" s="8">
        <f t="shared" si="2"/>
        <v>0</v>
      </c>
      <c r="AD11" s="8">
        <f t="shared" si="2"/>
        <v>147266.5</v>
      </c>
      <c r="AE11" s="8">
        <f t="shared" si="2"/>
        <v>0</v>
      </c>
      <c r="AF11" s="8">
        <f t="shared" si="2"/>
        <v>0</v>
      </c>
      <c r="AG11" s="8">
        <f t="shared" si="2"/>
        <v>147266.5</v>
      </c>
      <c r="AH11" s="8">
        <f t="shared" si="2"/>
        <v>0</v>
      </c>
      <c r="AI11" s="8">
        <f t="shared" si="2"/>
        <v>147266.5</v>
      </c>
      <c r="AJ11" s="8">
        <f t="shared" si="2"/>
        <v>0</v>
      </c>
      <c r="AK11" s="8">
        <f t="shared" si="2"/>
        <v>0</v>
      </c>
      <c r="AL11" s="8">
        <f t="shared" si="2"/>
        <v>147266.5</v>
      </c>
      <c r="AM11" s="8">
        <f t="shared" si="2"/>
        <v>0</v>
      </c>
      <c r="AN11" s="8">
        <f t="shared" si="2"/>
        <v>147266.5</v>
      </c>
      <c r="AO11" s="8">
        <f t="shared" si="2"/>
        <v>0</v>
      </c>
      <c r="AP11" s="8">
        <f t="shared" si="2"/>
        <v>0</v>
      </c>
      <c r="AQ11" s="8">
        <f t="shared" si="2"/>
        <v>147266.5</v>
      </c>
      <c r="AR11" s="8">
        <f t="shared" si="2"/>
        <v>0</v>
      </c>
      <c r="AS11" s="8">
        <f t="shared" si="2"/>
        <v>147266.5</v>
      </c>
      <c r="AT11" s="8">
        <f t="shared" si="2"/>
        <v>0</v>
      </c>
      <c r="AU11" s="8">
        <f t="shared" si="2"/>
        <v>0</v>
      </c>
      <c r="AV11" s="8">
        <f t="shared" si="2"/>
        <v>147266.5</v>
      </c>
      <c r="AW11" s="8">
        <f t="shared" si="2"/>
        <v>0</v>
      </c>
      <c r="AX11" s="8">
        <f t="shared" si="2"/>
        <v>147266.5</v>
      </c>
      <c r="AY11" s="8">
        <f t="shared" si="2"/>
        <v>0</v>
      </c>
      <c r="AZ11" s="8">
        <f t="shared" si="2"/>
        <v>0</v>
      </c>
      <c r="BA11" s="8">
        <f t="shared" si="2"/>
        <v>147266.5</v>
      </c>
      <c r="BB11" s="8">
        <f t="shared" si="2"/>
        <v>0</v>
      </c>
      <c r="BC11" s="8">
        <f t="shared" si="2"/>
        <v>147266.5</v>
      </c>
      <c r="BD11" s="8">
        <f t="shared" si="2"/>
        <v>0</v>
      </c>
      <c r="BE11" s="8">
        <f t="shared" si="2"/>
        <v>0</v>
      </c>
      <c r="BF11" s="8">
        <f t="shared" si="2"/>
        <v>147266.5</v>
      </c>
      <c r="BG11" s="8">
        <f t="shared" si="2"/>
        <v>0</v>
      </c>
    </row>
    <row r="12" spans="1:62" s="9" customFormat="1" ht="35.25" customHeight="1" x14ac:dyDescent="0.25">
      <c r="A12" s="54" t="s">
        <v>28</v>
      </c>
      <c r="B12" s="81" t="s">
        <v>43</v>
      </c>
      <c r="C12" s="81"/>
      <c r="D12" s="81"/>
      <c r="E12" s="8">
        <f>E13</f>
        <v>725005.49999999988</v>
      </c>
      <c r="F12" s="8">
        <f t="shared" ref="F12:BG12" si="3">F13</f>
        <v>0</v>
      </c>
      <c r="G12" s="8">
        <f t="shared" si="3"/>
        <v>0</v>
      </c>
      <c r="H12" s="8">
        <f t="shared" si="3"/>
        <v>725005.49999999988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68951.199999999997</v>
      </c>
      <c r="P12" s="8">
        <f t="shared" si="3"/>
        <v>0</v>
      </c>
      <c r="Q12" s="8">
        <f t="shared" si="3"/>
        <v>0</v>
      </c>
      <c r="R12" s="8">
        <f t="shared" si="3"/>
        <v>68951.199999999997</v>
      </c>
      <c r="S12" s="8">
        <f t="shared" si="3"/>
        <v>0</v>
      </c>
      <c r="T12" s="8">
        <f t="shared" si="3"/>
        <v>71709.3</v>
      </c>
      <c r="U12" s="8">
        <f t="shared" si="3"/>
        <v>0</v>
      </c>
      <c r="V12" s="8">
        <f t="shared" si="3"/>
        <v>0</v>
      </c>
      <c r="W12" s="8">
        <f t="shared" si="3"/>
        <v>71709.3</v>
      </c>
      <c r="X12" s="8">
        <f t="shared" si="3"/>
        <v>0</v>
      </c>
      <c r="Y12" s="8">
        <f t="shared" si="3"/>
        <v>74577.7</v>
      </c>
      <c r="Z12" s="8">
        <f t="shared" si="3"/>
        <v>0</v>
      </c>
      <c r="AA12" s="8">
        <f t="shared" si="3"/>
        <v>0</v>
      </c>
      <c r="AB12" s="8">
        <f t="shared" si="3"/>
        <v>74577.7</v>
      </c>
      <c r="AC12" s="8">
        <f t="shared" si="3"/>
        <v>0</v>
      </c>
      <c r="AD12" s="8">
        <f t="shared" si="3"/>
        <v>74577.7</v>
      </c>
      <c r="AE12" s="8">
        <f t="shared" si="3"/>
        <v>0</v>
      </c>
      <c r="AF12" s="8">
        <f t="shared" si="3"/>
        <v>0</v>
      </c>
      <c r="AG12" s="8">
        <f t="shared" si="3"/>
        <v>74577.7</v>
      </c>
      <c r="AH12" s="8">
        <f t="shared" si="3"/>
        <v>0</v>
      </c>
      <c r="AI12" s="8">
        <f t="shared" si="3"/>
        <v>74577.7</v>
      </c>
      <c r="AJ12" s="8">
        <f t="shared" si="3"/>
        <v>0</v>
      </c>
      <c r="AK12" s="8">
        <f t="shared" si="3"/>
        <v>0</v>
      </c>
      <c r="AL12" s="8">
        <f t="shared" si="3"/>
        <v>74577.7</v>
      </c>
      <c r="AM12" s="8">
        <f t="shared" si="3"/>
        <v>0</v>
      </c>
      <c r="AN12" s="8">
        <f t="shared" si="3"/>
        <v>74577.7</v>
      </c>
      <c r="AO12" s="8">
        <f t="shared" si="3"/>
        <v>0</v>
      </c>
      <c r="AP12" s="8">
        <f t="shared" si="3"/>
        <v>0</v>
      </c>
      <c r="AQ12" s="8">
        <f t="shared" si="3"/>
        <v>74577.7</v>
      </c>
      <c r="AR12" s="8">
        <f t="shared" si="3"/>
        <v>0</v>
      </c>
      <c r="AS12" s="8">
        <f t="shared" si="3"/>
        <v>74577.7</v>
      </c>
      <c r="AT12" s="8">
        <f t="shared" si="3"/>
        <v>0</v>
      </c>
      <c r="AU12" s="8">
        <f t="shared" si="3"/>
        <v>0</v>
      </c>
      <c r="AV12" s="8">
        <f t="shared" si="3"/>
        <v>74577.7</v>
      </c>
      <c r="AW12" s="8">
        <f t="shared" si="3"/>
        <v>0</v>
      </c>
      <c r="AX12" s="8">
        <f t="shared" si="3"/>
        <v>74577.7</v>
      </c>
      <c r="AY12" s="8">
        <f t="shared" si="3"/>
        <v>0</v>
      </c>
      <c r="AZ12" s="8">
        <f t="shared" si="3"/>
        <v>0</v>
      </c>
      <c r="BA12" s="8">
        <f t="shared" si="3"/>
        <v>74577.7</v>
      </c>
      <c r="BB12" s="8">
        <f t="shared" si="3"/>
        <v>0</v>
      </c>
      <c r="BC12" s="8">
        <f t="shared" si="3"/>
        <v>74577.7</v>
      </c>
      <c r="BD12" s="8">
        <f t="shared" si="3"/>
        <v>0</v>
      </c>
      <c r="BE12" s="8">
        <f t="shared" si="3"/>
        <v>0</v>
      </c>
      <c r="BF12" s="8">
        <f t="shared" si="3"/>
        <v>74577.7</v>
      </c>
      <c r="BG12" s="8">
        <f t="shared" si="3"/>
        <v>0</v>
      </c>
    </row>
    <row r="13" spans="1:62" s="9" customFormat="1" ht="73.5" customHeight="1" x14ac:dyDescent="0.25">
      <c r="A13" s="54" t="s">
        <v>53</v>
      </c>
      <c r="B13" s="26" t="s">
        <v>44</v>
      </c>
      <c r="C13" s="27" t="s">
        <v>21</v>
      </c>
      <c r="D13" s="27" t="s">
        <v>45</v>
      </c>
      <c r="E13" s="11">
        <f>J13+O13+T13+Y13+AD13+AI13+AN13+AS13+AX13+BC13</f>
        <v>725005.49999999988</v>
      </c>
      <c r="F13" s="11">
        <f>K13+P13+U13+Z13+AE13+AJ13+AO13+AT13+AY13+BD13</f>
        <v>0</v>
      </c>
      <c r="G13" s="11">
        <f t="shared" ref="G13" si="4">L13+Q13+V13+AA13+AF13+AK13+AP13+AU13+AZ13+BE13</f>
        <v>0</v>
      </c>
      <c r="H13" s="11">
        <f t="shared" ref="H13" si="5">M13+R13+W13+AB13+AG13+AL13+AQ13+AV13+BA13+BF13</f>
        <v>725005.49999999988</v>
      </c>
      <c r="I13" s="11">
        <f t="shared" ref="I13" si="6"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68951.199999999997</v>
      </c>
      <c r="P13" s="24">
        <v>0</v>
      </c>
      <c r="Q13" s="24">
        <v>0</v>
      </c>
      <c r="R13" s="23">
        <v>68951.199999999997</v>
      </c>
      <c r="S13" s="24">
        <v>0</v>
      </c>
      <c r="T13" s="12">
        <f>W13</f>
        <v>71709.3</v>
      </c>
      <c r="U13" s="24">
        <v>0</v>
      </c>
      <c r="V13" s="24">
        <v>0</v>
      </c>
      <c r="W13" s="23">
        <v>71709.3</v>
      </c>
      <c r="X13" s="24">
        <v>0</v>
      </c>
      <c r="Y13" s="12">
        <f>AB13</f>
        <v>74577.7</v>
      </c>
      <c r="Z13" s="24">
        <v>0</v>
      </c>
      <c r="AA13" s="24">
        <v>0</v>
      </c>
      <c r="AB13" s="23">
        <v>74577.7</v>
      </c>
      <c r="AC13" s="24">
        <v>0</v>
      </c>
      <c r="AD13" s="12">
        <f>AG13</f>
        <v>74577.7</v>
      </c>
      <c r="AE13" s="24">
        <v>0</v>
      </c>
      <c r="AF13" s="24">
        <v>0</v>
      </c>
      <c r="AG13" s="23">
        <v>74577.7</v>
      </c>
      <c r="AH13" s="24">
        <v>0</v>
      </c>
      <c r="AI13" s="12">
        <f>AL13</f>
        <v>74577.7</v>
      </c>
      <c r="AJ13" s="24">
        <v>0</v>
      </c>
      <c r="AK13" s="24">
        <v>0</v>
      </c>
      <c r="AL13" s="23">
        <v>74577.7</v>
      </c>
      <c r="AM13" s="24">
        <v>0</v>
      </c>
      <c r="AN13" s="12">
        <f>AQ13</f>
        <v>74577.7</v>
      </c>
      <c r="AO13" s="24">
        <v>0</v>
      </c>
      <c r="AP13" s="24">
        <v>0</v>
      </c>
      <c r="AQ13" s="23">
        <v>74577.7</v>
      </c>
      <c r="AR13" s="24">
        <v>0</v>
      </c>
      <c r="AS13" s="12">
        <f>AV13</f>
        <v>74577.7</v>
      </c>
      <c r="AT13" s="24">
        <v>0</v>
      </c>
      <c r="AU13" s="24">
        <v>0</v>
      </c>
      <c r="AV13" s="23">
        <v>74577.7</v>
      </c>
      <c r="AW13" s="24">
        <v>0</v>
      </c>
      <c r="AX13" s="12">
        <f>BA13</f>
        <v>74577.7</v>
      </c>
      <c r="AY13" s="24">
        <v>0</v>
      </c>
      <c r="AZ13" s="24">
        <v>0</v>
      </c>
      <c r="BA13" s="23">
        <v>74577.7</v>
      </c>
      <c r="BB13" s="24">
        <v>0</v>
      </c>
      <c r="BC13" s="12">
        <f>BF13</f>
        <v>74577.7</v>
      </c>
      <c r="BD13" s="24">
        <v>0</v>
      </c>
      <c r="BE13" s="24">
        <v>0</v>
      </c>
      <c r="BF13" s="23">
        <v>74577.7</v>
      </c>
      <c r="BG13" s="24">
        <v>0</v>
      </c>
    </row>
    <row r="14" spans="1:62" s="9" customFormat="1" ht="66" customHeight="1" x14ac:dyDescent="0.25">
      <c r="A14" s="54" t="s">
        <v>54</v>
      </c>
      <c r="B14" s="81" t="s">
        <v>46</v>
      </c>
      <c r="C14" s="81"/>
      <c r="D14" s="81"/>
      <c r="E14" s="8">
        <f>SUM(E15:E23)</f>
        <v>711013.49999999988</v>
      </c>
      <c r="F14" s="8">
        <f t="shared" ref="F14:BG14" si="7">SUM(F15:F23)</f>
        <v>0</v>
      </c>
      <c r="G14" s="8">
        <f t="shared" si="7"/>
        <v>0</v>
      </c>
      <c r="H14" s="8">
        <f t="shared" si="7"/>
        <v>711013.49999999988</v>
      </c>
      <c r="I14" s="8">
        <f t="shared" si="7"/>
        <v>0</v>
      </c>
      <c r="J14" s="8">
        <f t="shared" si="7"/>
        <v>65093.9</v>
      </c>
      <c r="K14" s="8">
        <f t="shared" si="7"/>
        <v>0</v>
      </c>
      <c r="L14" s="8">
        <f t="shared" si="7"/>
        <v>0</v>
      </c>
      <c r="M14" s="8">
        <f t="shared" si="7"/>
        <v>65093.9</v>
      </c>
      <c r="N14" s="8">
        <f t="shared" si="7"/>
        <v>0</v>
      </c>
      <c r="O14" s="8">
        <f t="shared" si="7"/>
        <v>67205</v>
      </c>
      <c r="P14" s="8">
        <f t="shared" si="7"/>
        <v>0</v>
      </c>
      <c r="Q14" s="8">
        <f t="shared" si="7"/>
        <v>0</v>
      </c>
      <c r="R14" s="8">
        <f t="shared" si="7"/>
        <v>67205</v>
      </c>
      <c r="S14" s="8">
        <f t="shared" si="7"/>
        <v>0</v>
      </c>
      <c r="T14" s="8">
        <f t="shared" si="7"/>
        <v>69893</v>
      </c>
      <c r="U14" s="8">
        <f t="shared" si="7"/>
        <v>0</v>
      </c>
      <c r="V14" s="8">
        <f t="shared" si="7"/>
        <v>0</v>
      </c>
      <c r="W14" s="8">
        <f t="shared" si="7"/>
        <v>69893</v>
      </c>
      <c r="X14" s="8">
        <f t="shared" si="7"/>
        <v>0</v>
      </c>
      <c r="Y14" s="8">
        <f t="shared" si="7"/>
        <v>72688.800000000003</v>
      </c>
      <c r="Z14" s="8">
        <f t="shared" si="7"/>
        <v>0</v>
      </c>
      <c r="AA14" s="8">
        <f t="shared" si="7"/>
        <v>0</v>
      </c>
      <c r="AB14" s="8">
        <f t="shared" si="7"/>
        <v>72688.800000000003</v>
      </c>
      <c r="AC14" s="8">
        <f t="shared" si="7"/>
        <v>0</v>
      </c>
      <c r="AD14" s="8">
        <f t="shared" si="7"/>
        <v>72688.800000000003</v>
      </c>
      <c r="AE14" s="8">
        <f t="shared" si="7"/>
        <v>0</v>
      </c>
      <c r="AF14" s="8">
        <f t="shared" si="7"/>
        <v>0</v>
      </c>
      <c r="AG14" s="8">
        <f t="shared" si="7"/>
        <v>72688.800000000003</v>
      </c>
      <c r="AH14" s="8">
        <f t="shared" si="7"/>
        <v>0</v>
      </c>
      <c r="AI14" s="8">
        <f t="shared" si="7"/>
        <v>72688.800000000003</v>
      </c>
      <c r="AJ14" s="8">
        <f t="shared" si="7"/>
        <v>0</v>
      </c>
      <c r="AK14" s="8">
        <f t="shared" si="7"/>
        <v>0</v>
      </c>
      <c r="AL14" s="8">
        <f t="shared" si="7"/>
        <v>72688.800000000003</v>
      </c>
      <c r="AM14" s="8">
        <f t="shared" si="7"/>
        <v>0</v>
      </c>
      <c r="AN14" s="8">
        <f t="shared" si="7"/>
        <v>72688.800000000003</v>
      </c>
      <c r="AO14" s="8">
        <f t="shared" si="7"/>
        <v>0</v>
      </c>
      <c r="AP14" s="8">
        <f t="shared" si="7"/>
        <v>0</v>
      </c>
      <c r="AQ14" s="8">
        <f t="shared" si="7"/>
        <v>72688.800000000003</v>
      </c>
      <c r="AR14" s="8">
        <f t="shared" si="7"/>
        <v>0</v>
      </c>
      <c r="AS14" s="8">
        <f t="shared" si="7"/>
        <v>72688.800000000003</v>
      </c>
      <c r="AT14" s="8">
        <f t="shared" si="7"/>
        <v>0</v>
      </c>
      <c r="AU14" s="8">
        <f t="shared" si="7"/>
        <v>0</v>
      </c>
      <c r="AV14" s="8">
        <f t="shared" si="7"/>
        <v>72688.800000000003</v>
      </c>
      <c r="AW14" s="8">
        <f t="shared" si="7"/>
        <v>0</v>
      </c>
      <c r="AX14" s="8">
        <f t="shared" si="7"/>
        <v>72688.800000000003</v>
      </c>
      <c r="AY14" s="8">
        <f t="shared" si="7"/>
        <v>0</v>
      </c>
      <c r="AZ14" s="8">
        <f t="shared" si="7"/>
        <v>0</v>
      </c>
      <c r="BA14" s="8">
        <f t="shared" si="7"/>
        <v>72688.800000000003</v>
      </c>
      <c r="BB14" s="8">
        <f t="shared" si="7"/>
        <v>0</v>
      </c>
      <c r="BC14" s="8">
        <f t="shared" si="7"/>
        <v>72688.800000000003</v>
      </c>
      <c r="BD14" s="8">
        <f t="shared" si="7"/>
        <v>0</v>
      </c>
      <c r="BE14" s="8">
        <f t="shared" si="7"/>
        <v>0</v>
      </c>
      <c r="BF14" s="8">
        <f t="shared" si="7"/>
        <v>72688.800000000003</v>
      </c>
      <c r="BG14" s="8">
        <f t="shared" si="7"/>
        <v>0</v>
      </c>
    </row>
    <row r="15" spans="1:62" ht="31.5" x14ac:dyDescent="0.25">
      <c r="A15" s="10" t="s">
        <v>55</v>
      </c>
      <c r="B15" s="55" t="s">
        <v>209</v>
      </c>
      <c r="C15" s="17" t="s">
        <v>21</v>
      </c>
      <c r="D15" s="17" t="s">
        <v>31</v>
      </c>
      <c r="E15" s="11">
        <f t="shared" ref="E15:E23" si="8">J15+O15+T15+Y15+AD15+AI15+AN15+AS15+AX15+BC15</f>
        <v>78512.5</v>
      </c>
      <c r="F15" s="11">
        <f t="shared" ref="F15:F23" si="9">K15+P15+U15+Z15+AE15+AJ15+AO15+AT15+AY15+BD15</f>
        <v>0</v>
      </c>
      <c r="G15" s="11">
        <f t="shared" ref="G15:G23" si="10">L15+Q15+V15+AA15+AF15+AK15+AP15+AU15+AZ15+BE15</f>
        <v>0</v>
      </c>
      <c r="H15" s="11">
        <f t="shared" ref="H15:H23" si="11">M15+R15+W15+AB15+AG15+AL15+AQ15+AV15+BA15+BF15</f>
        <v>78512.5</v>
      </c>
      <c r="I15" s="11">
        <f t="shared" ref="I15:I23" si="12">N15+S15+X15+AC15+AH15+AM15+AR15+AW15+BB15+BG15</f>
        <v>0</v>
      </c>
      <c r="J15" s="12">
        <f t="shared" ref="J15:J23" si="13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4">R15</f>
        <v>7424.6</v>
      </c>
      <c r="P15" s="24">
        <v>0</v>
      </c>
      <c r="Q15" s="24">
        <v>0</v>
      </c>
      <c r="R15" s="19">
        <v>7424.6</v>
      </c>
      <c r="S15" s="24">
        <v>0</v>
      </c>
      <c r="T15" s="12">
        <f t="shared" ref="T15:T23" si="15">W15</f>
        <v>7721.6</v>
      </c>
      <c r="U15" s="24">
        <v>0</v>
      </c>
      <c r="V15" s="24">
        <v>0</v>
      </c>
      <c r="W15" s="19">
        <v>7721.6</v>
      </c>
      <c r="X15" s="24">
        <v>0</v>
      </c>
      <c r="Y15" s="12">
        <f t="shared" ref="Y15:Y23" si="16">AB15</f>
        <v>8030.5</v>
      </c>
      <c r="Z15" s="24">
        <v>0</v>
      </c>
      <c r="AA15" s="24">
        <v>0</v>
      </c>
      <c r="AB15" s="19">
        <v>8030.5</v>
      </c>
      <c r="AC15" s="24">
        <v>0</v>
      </c>
      <c r="AD15" s="12">
        <f t="shared" ref="AD15:AD23" si="17">AG15</f>
        <v>8030.5</v>
      </c>
      <c r="AE15" s="24">
        <v>0</v>
      </c>
      <c r="AF15" s="24">
        <v>0</v>
      </c>
      <c r="AG15" s="19">
        <v>8030.5</v>
      </c>
      <c r="AH15" s="24">
        <v>0</v>
      </c>
      <c r="AI15" s="12">
        <f t="shared" ref="AI15:AI23" si="18">AL15</f>
        <v>8030.5</v>
      </c>
      <c r="AJ15" s="24">
        <v>0</v>
      </c>
      <c r="AK15" s="24">
        <v>0</v>
      </c>
      <c r="AL15" s="19">
        <v>8030.5</v>
      </c>
      <c r="AM15" s="24">
        <v>0</v>
      </c>
      <c r="AN15" s="12">
        <f t="shared" ref="AN15:AN23" si="19">AQ15</f>
        <v>8030.5</v>
      </c>
      <c r="AO15" s="24">
        <v>0</v>
      </c>
      <c r="AP15" s="24">
        <v>0</v>
      </c>
      <c r="AQ15" s="19">
        <v>8030.5</v>
      </c>
      <c r="AR15" s="24">
        <v>0</v>
      </c>
      <c r="AS15" s="12">
        <f t="shared" ref="AS15:AS23" si="20">AV15</f>
        <v>8030.5</v>
      </c>
      <c r="AT15" s="24">
        <v>0</v>
      </c>
      <c r="AU15" s="24">
        <v>0</v>
      </c>
      <c r="AV15" s="19">
        <v>8030.5</v>
      </c>
      <c r="AW15" s="24">
        <v>0</v>
      </c>
      <c r="AX15" s="12">
        <f t="shared" ref="AX15:AX23" si="21">BA15</f>
        <v>8030.5</v>
      </c>
      <c r="AY15" s="24">
        <v>0</v>
      </c>
      <c r="AZ15" s="24">
        <v>0</v>
      </c>
      <c r="BA15" s="19">
        <v>8030.5</v>
      </c>
      <c r="BB15" s="24">
        <v>0</v>
      </c>
      <c r="BC15" s="12">
        <f t="shared" ref="BC15:BC23" si="22">BF15</f>
        <v>8030.5</v>
      </c>
      <c r="BD15" s="24">
        <v>0</v>
      </c>
      <c r="BE15" s="24">
        <v>0</v>
      </c>
      <c r="BF15" s="19">
        <v>8030.5</v>
      </c>
      <c r="BG15" s="24">
        <v>0</v>
      </c>
    </row>
    <row r="16" spans="1:62" ht="31.5" x14ac:dyDescent="0.25">
      <c r="A16" s="10" t="s">
        <v>56</v>
      </c>
      <c r="B16" s="18" t="s">
        <v>47</v>
      </c>
      <c r="C16" s="17" t="s">
        <v>21</v>
      </c>
      <c r="D16" s="17" t="s">
        <v>31</v>
      </c>
      <c r="E16" s="11">
        <f t="shared" si="8"/>
        <v>63825.900000000009</v>
      </c>
      <c r="F16" s="11">
        <f t="shared" si="9"/>
        <v>0</v>
      </c>
      <c r="G16" s="11">
        <f t="shared" si="10"/>
        <v>0</v>
      </c>
      <c r="H16" s="11">
        <f t="shared" si="11"/>
        <v>63825.900000000009</v>
      </c>
      <c r="I16" s="11">
        <f t="shared" si="12"/>
        <v>0</v>
      </c>
      <c r="J16" s="12">
        <f t="shared" si="13"/>
        <v>5814.7999999999993</v>
      </c>
      <c r="K16" s="24">
        <v>0</v>
      </c>
      <c r="L16" s="24">
        <v>0</v>
      </c>
      <c r="M16" s="19">
        <f>8349.4-2534.6</f>
        <v>5814.7999999999993</v>
      </c>
      <c r="N16" s="24">
        <v>0</v>
      </c>
      <c r="O16" s="12">
        <f t="shared" si="14"/>
        <v>6035.8</v>
      </c>
      <c r="P16" s="24">
        <v>0</v>
      </c>
      <c r="Q16" s="24">
        <v>0</v>
      </c>
      <c r="R16" s="19">
        <v>6035.8</v>
      </c>
      <c r="S16" s="24">
        <v>0</v>
      </c>
      <c r="T16" s="12">
        <f t="shared" si="15"/>
        <v>6277.2</v>
      </c>
      <c r="U16" s="24">
        <v>0</v>
      </c>
      <c r="V16" s="24">
        <v>0</v>
      </c>
      <c r="W16" s="19">
        <v>6277.2</v>
      </c>
      <c r="X16" s="24">
        <v>0</v>
      </c>
      <c r="Y16" s="12">
        <f t="shared" si="16"/>
        <v>6528.3</v>
      </c>
      <c r="Z16" s="24">
        <v>0</v>
      </c>
      <c r="AA16" s="24">
        <v>0</v>
      </c>
      <c r="AB16" s="19">
        <v>6528.3</v>
      </c>
      <c r="AC16" s="24">
        <v>0</v>
      </c>
      <c r="AD16" s="12">
        <f t="shared" si="17"/>
        <v>6528.3</v>
      </c>
      <c r="AE16" s="24">
        <v>0</v>
      </c>
      <c r="AF16" s="24">
        <v>0</v>
      </c>
      <c r="AG16" s="19">
        <v>6528.3</v>
      </c>
      <c r="AH16" s="24">
        <v>0</v>
      </c>
      <c r="AI16" s="12">
        <f t="shared" si="18"/>
        <v>6528.3</v>
      </c>
      <c r="AJ16" s="24">
        <v>0</v>
      </c>
      <c r="AK16" s="24">
        <v>0</v>
      </c>
      <c r="AL16" s="19">
        <v>6528.3</v>
      </c>
      <c r="AM16" s="24">
        <v>0</v>
      </c>
      <c r="AN16" s="12">
        <f t="shared" si="19"/>
        <v>6528.3</v>
      </c>
      <c r="AO16" s="24">
        <v>0</v>
      </c>
      <c r="AP16" s="24">
        <v>0</v>
      </c>
      <c r="AQ16" s="19">
        <v>6528.3</v>
      </c>
      <c r="AR16" s="24">
        <v>0</v>
      </c>
      <c r="AS16" s="12">
        <f t="shared" si="20"/>
        <v>6528.3</v>
      </c>
      <c r="AT16" s="24">
        <v>0</v>
      </c>
      <c r="AU16" s="24">
        <v>0</v>
      </c>
      <c r="AV16" s="19">
        <v>6528.3</v>
      </c>
      <c r="AW16" s="24">
        <v>0</v>
      </c>
      <c r="AX16" s="12">
        <f t="shared" si="21"/>
        <v>6528.3</v>
      </c>
      <c r="AY16" s="24">
        <v>0</v>
      </c>
      <c r="AZ16" s="24">
        <v>0</v>
      </c>
      <c r="BA16" s="19">
        <v>6528.3</v>
      </c>
      <c r="BB16" s="24">
        <v>0</v>
      </c>
      <c r="BC16" s="12">
        <f t="shared" si="22"/>
        <v>6528.3</v>
      </c>
      <c r="BD16" s="24">
        <v>0</v>
      </c>
      <c r="BE16" s="24">
        <v>0</v>
      </c>
      <c r="BF16" s="19">
        <v>6528.3</v>
      </c>
      <c r="BG16" s="24">
        <v>0</v>
      </c>
    </row>
    <row r="17" spans="1:59" ht="31.5" x14ac:dyDescent="0.25">
      <c r="A17" s="10" t="s">
        <v>57</v>
      </c>
      <c r="B17" s="55" t="s">
        <v>210</v>
      </c>
      <c r="C17" s="17" t="s">
        <v>21</v>
      </c>
      <c r="D17" s="17" t="s">
        <v>31</v>
      </c>
      <c r="E17" s="11">
        <f t="shared" si="8"/>
        <v>60386.3</v>
      </c>
      <c r="F17" s="11">
        <f t="shared" si="9"/>
        <v>0</v>
      </c>
      <c r="G17" s="11">
        <f t="shared" si="10"/>
        <v>0</v>
      </c>
      <c r="H17" s="11">
        <f t="shared" si="11"/>
        <v>60386.3</v>
      </c>
      <c r="I17" s="11">
        <f t="shared" si="12"/>
        <v>0</v>
      </c>
      <c r="J17" s="12">
        <f t="shared" si="13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4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5"/>
        <v>5938.9</v>
      </c>
      <c r="U17" s="24">
        <v>0</v>
      </c>
      <c r="V17" s="24">
        <v>0</v>
      </c>
      <c r="W17" s="19">
        <v>5938.9</v>
      </c>
      <c r="X17" s="24">
        <v>0</v>
      </c>
      <c r="Y17" s="12">
        <f t="shared" si="16"/>
        <v>6176.5</v>
      </c>
      <c r="Z17" s="24">
        <v>0</v>
      </c>
      <c r="AA17" s="24">
        <v>0</v>
      </c>
      <c r="AB17" s="19">
        <v>6176.5</v>
      </c>
      <c r="AC17" s="24">
        <v>0</v>
      </c>
      <c r="AD17" s="12">
        <f t="shared" si="17"/>
        <v>6176.5</v>
      </c>
      <c r="AE17" s="24">
        <v>0</v>
      </c>
      <c r="AF17" s="24">
        <v>0</v>
      </c>
      <c r="AG17" s="19">
        <v>6176.5</v>
      </c>
      <c r="AH17" s="24">
        <v>0</v>
      </c>
      <c r="AI17" s="12">
        <f t="shared" si="18"/>
        <v>6176.5</v>
      </c>
      <c r="AJ17" s="24">
        <v>0</v>
      </c>
      <c r="AK17" s="24">
        <v>0</v>
      </c>
      <c r="AL17" s="19">
        <v>6176.5</v>
      </c>
      <c r="AM17" s="24">
        <v>0</v>
      </c>
      <c r="AN17" s="12">
        <f t="shared" si="19"/>
        <v>6176.5</v>
      </c>
      <c r="AO17" s="24">
        <v>0</v>
      </c>
      <c r="AP17" s="24">
        <v>0</v>
      </c>
      <c r="AQ17" s="19">
        <v>6176.5</v>
      </c>
      <c r="AR17" s="24">
        <v>0</v>
      </c>
      <c r="AS17" s="12">
        <f t="shared" si="20"/>
        <v>6176.5</v>
      </c>
      <c r="AT17" s="24">
        <v>0</v>
      </c>
      <c r="AU17" s="24">
        <v>0</v>
      </c>
      <c r="AV17" s="19">
        <v>6176.5</v>
      </c>
      <c r="AW17" s="24">
        <v>0</v>
      </c>
      <c r="AX17" s="12">
        <f t="shared" si="21"/>
        <v>6176.5</v>
      </c>
      <c r="AY17" s="24">
        <v>0</v>
      </c>
      <c r="AZ17" s="24">
        <v>0</v>
      </c>
      <c r="BA17" s="19">
        <v>6176.5</v>
      </c>
      <c r="BB17" s="24">
        <v>0</v>
      </c>
      <c r="BC17" s="12">
        <f t="shared" si="22"/>
        <v>6176.5</v>
      </c>
      <c r="BD17" s="24">
        <v>0</v>
      </c>
      <c r="BE17" s="24">
        <v>0</v>
      </c>
      <c r="BF17" s="19">
        <v>6176.5</v>
      </c>
      <c r="BG17" s="24">
        <v>0</v>
      </c>
    </row>
    <row r="18" spans="1:59" ht="31.5" x14ac:dyDescent="0.25">
      <c r="A18" s="10" t="s">
        <v>58</v>
      </c>
      <c r="B18" s="55" t="s">
        <v>211</v>
      </c>
      <c r="C18" s="17" t="s">
        <v>21</v>
      </c>
      <c r="D18" s="17" t="s">
        <v>31</v>
      </c>
      <c r="E18" s="11">
        <f t="shared" si="8"/>
        <v>78501.000000000015</v>
      </c>
      <c r="F18" s="11">
        <f t="shared" si="9"/>
        <v>0</v>
      </c>
      <c r="G18" s="11">
        <f t="shared" si="10"/>
        <v>0</v>
      </c>
      <c r="H18" s="11">
        <f t="shared" si="11"/>
        <v>78501.000000000015</v>
      </c>
      <c r="I18" s="11">
        <f t="shared" si="12"/>
        <v>0</v>
      </c>
      <c r="J18" s="12">
        <f t="shared" si="13"/>
        <v>7151.7999999999993</v>
      </c>
      <c r="K18" s="25">
        <v>0</v>
      </c>
      <c r="L18" s="25">
        <v>0</v>
      </c>
      <c r="M18" s="19">
        <f>7560.4-408.6</f>
        <v>7151.7999999999993</v>
      </c>
      <c r="N18" s="25">
        <v>0</v>
      </c>
      <c r="O18" s="12">
        <f t="shared" si="14"/>
        <v>7423.6</v>
      </c>
      <c r="P18" s="25">
        <v>0</v>
      </c>
      <c r="Q18" s="25">
        <v>0</v>
      </c>
      <c r="R18" s="19">
        <v>7423.6</v>
      </c>
      <c r="S18" s="25">
        <v>0</v>
      </c>
      <c r="T18" s="12">
        <f t="shared" si="15"/>
        <v>7720.5</v>
      </c>
      <c r="U18" s="25">
        <v>0</v>
      </c>
      <c r="V18" s="25">
        <v>0</v>
      </c>
      <c r="W18" s="19">
        <v>7720.5</v>
      </c>
      <c r="X18" s="25">
        <v>0</v>
      </c>
      <c r="Y18" s="12">
        <f t="shared" si="16"/>
        <v>8029.3</v>
      </c>
      <c r="Z18" s="25">
        <v>0</v>
      </c>
      <c r="AA18" s="25">
        <v>0</v>
      </c>
      <c r="AB18" s="19">
        <v>8029.3</v>
      </c>
      <c r="AC18" s="25">
        <v>0</v>
      </c>
      <c r="AD18" s="12">
        <f t="shared" si="17"/>
        <v>8029.3</v>
      </c>
      <c r="AE18" s="25">
        <v>0</v>
      </c>
      <c r="AF18" s="25">
        <v>0</v>
      </c>
      <c r="AG18" s="19">
        <v>8029.3</v>
      </c>
      <c r="AH18" s="25">
        <v>0</v>
      </c>
      <c r="AI18" s="12">
        <f t="shared" si="18"/>
        <v>8029.3</v>
      </c>
      <c r="AJ18" s="25">
        <v>0</v>
      </c>
      <c r="AK18" s="25">
        <v>0</v>
      </c>
      <c r="AL18" s="19">
        <v>8029.3</v>
      </c>
      <c r="AM18" s="25">
        <v>0</v>
      </c>
      <c r="AN18" s="12">
        <f t="shared" si="19"/>
        <v>8029.3</v>
      </c>
      <c r="AO18" s="25">
        <v>0</v>
      </c>
      <c r="AP18" s="25">
        <v>0</v>
      </c>
      <c r="AQ18" s="19">
        <v>8029.3</v>
      </c>
      <c r="AR18" s="25">
        <v>0</v>
      </c>
      <c r="AS18" s="12">
        <f t="shared" si="20"/>
        <v>8029.3</v>
      </c>
      <c r="AT18" s="25">
        <v>0</v>
      </c>
      <c r="AU18" s="25">
        <v>0</v>
      </c>
      <c r="AV18" s="19">
        <v>8029.3</v>
      </c>
      <c r="AW18" s="25">
        <v>0</v>
      </c>
      <c r="AX18" s="12">
        <f t="shared" si="21"/>
        <v>8029.3</v>
      </c>
      <c r="AY18" s="25">
        <v>0</v>
      </c>
      <c r="AZ18" s="25">
        <v>0</v>
      </c>
      <c r="BA18" s="19">
        <v>8029.3</v>
      </c>
      <c r="BB18" s="25">
        <v>0</v>
      </c>
      <c r="BC18" s="12">
        <f t="shared" si="22"/>
        <v>8029.3</v>
      </c>
      <c r="BD18" s="25">
        <v>0</v>
      </c>
      <c r="BE18" s="25">
        <v>0</v>
      </c>
      <c r="BF18" s="19">
        <v>8029.3</v>
      </c>
      <c r="BG18" s="25">
        <v>0</v>
      </c>
    </row>
    <row r="19" spans="1:59" ht="31.5" x14ac:dyDescent="0.25">
      <c r="A19" s="10" t="s">
        <v>59</v>
      </c>
      <c r="B19" s="55" t="s">
        <v>212</v>
      </c>
      <c r="C19" s="17" t="s">
        <v>21</v>
      </c>
      <c r="D19" s="17" t="s">
        <v>31</v>
      </c>
      <c r="E19" s="11">
        <f t="shared" si="8"/>
        <v>64883.400000000009</v>
      </c>
      <c r="F19" s="11">
        <f t="shared" si="9"/>
        <v>0</v>
      </c>
      <c r="G19" s="11">
        <f t="shared" si="10"/>
        <v>0</v>
      </c>
      <c r="H19" s="11">
        <f t="shared" si="11"/>
        <v>64883.400000000009</v>
      </c>
      <c r="I19" s="11">
        <f t="shared" si="12"/>
        <v>0</v>
      </c>
      <c r="J19" s="12">
        <f t="shared" si="13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4"/>
        <v>6118.7</v>
      </c>
      <c r="P19" s="21">
        <v>0</v>
      </c>
      <c r="Q19" s="21">
        <v>0</v>
      </c>
      <c r="R19" s="19">
        <v>6118.7</v>
      </c>
      <c r="S19" s="21">
        <v>0</v>
      </c>
      <c r="T19" s="12">
        <f t="shared" si="15"/>
        <v>6363.4</v>
      </c>
      <c r="U19" s="21">
        <v>0</v>
      </c>
      <c r="V19" s="21">
        <v>0</v>
      </c>
      <c r="W19" s="19">
        <v>6363.4</v>
      </c>
      <c r="X19" s="21">
        <v>0</v>
      </c>
      <c r="Y19" s="12">
        <f t="shared" si="16"/>
        <v>6617.9</v>
      </c>
      <c r="Z19" s="21">
        <v>0</v>
      </c>
      <c r="AA19" s="21">
        <v>0</v>
      </c>
      <c r="AB19" s="19">
        <v>6617.9</v>
      </c>
      <c r="AC19" s="21">
        <v>0</v>
      </c>
      <c r="AD19" s="12">
        <f t="shared" si="17"/>
        <v>6617.9</v>
      </c>
      <c r="AE19" s="21">
        <v>0</v>
      </c>
      <c r="AF19" s="21">
        <v>0</v>
      </c>
      <c r="AG19" s="19">
        <v>6617.9</v>
      </c>
      <c r="AH19" s="21">
        <v>0</v>
      </c>
      <c r="AI19" s="12">
        <f t="shared" si="18"/>
        <v>6617.9</v>
      </c>
      <c r="AJ19" s="21">
        <v>0</v>
      </c>
      <c r="AK19" s="21">
        <v>0</v>
      </c>
      <c r="AL19" s="19">
        <v>6617.9</v>
      </c>
      <c r="AM19" s="21">
        <v>0</v>
      </c>
      <c r="AN19" s="12">
        <f t="shared" si="19"/>
        <v>6617.9</v>
      </c>
      <c r="AO19" s="21">
        <v>0</v>
      </c>
      <c r="AP19" s="21">
        <v>0</v>
      </c>
      <c r="AQ19" s="19">
        <v>6617.9</v>
      </c>
      <c r="AR19" s="21">
        <v>0</v>
      </c>
      <c r="AS19" s="12">
        <f t="shared" si="20"/>
        <v>6617.9</v>
      </c>
      <c r="AT19" s="21">
        <v>0</v>
      </c>
      <c r="AU19" s="21">
        <v>0</v>
      </c>
      <c r="AV19" s="19">
        <v>6617.9</v>
      </c>
      <c r="AW19" s="21">
        <v>0</v>
      </c>
      <c r="AX19" s="12">
        <f t="shared" si="21"/>
        <v>6617.9</v>
      </c>
      <c r="AY19" s="21">
        <v>0</v>
      </c>
      <c r="AZ19" s="21">
        <v>0</v>
      </c>
      <c r="BA19" s="19">
        <v>6617.9</v>
      </c>
      <c r="BB19" s="21">
        <v>0</v>
      </c>
      <c r="BC19" s="12">
        <f t="shared" si="22"/>
        <v>6617.9</v>
      </c>
      <c r="BD19" s="21">
        <v>0</v>
      </c>
      <c r="BE19" s="21">
        <v>0</v>
      </c>
      <c r="BF19" s="19">
        <v>6617.9</v>
      </c>
      <c r="BG19" s="21">
        <v>0</v>
      </c>
    </row>
    <row r="20" spans="1:59" ht="31.5" x14ac:dyDescent="0.25">
      <c r="A20" s="10" t="s">
        <v>60</v>
      </c>
      <c r="B20" s="55" t="s">
        <v>213</v>
      </c>
      <c r="C20" s="17" t="s">
        <v>21</v>
      </c>
      <c r="D20" s="17" t="s">
        <v>31</v>
      </c>
      <c r="E20" s="11">
        <f t="shared" si="8"/>
        <v>133779.99999999997</v>
      </c>
      <c r="F20" s="11">
        <f t="shared" si="9"/>
        <v>0</v>
      </c>
      <c r="G20" s="11">
        <f t="shared" si="10"/>
        <v>0</v>
      </c>
      <c r="H20" s="11">
        <f t="shared" si="11"/>
        <v>133779.99999999997</v>
      </c>
      <c r="I20" s="11">
        <f t="shared" si="12"/>
        <v>0</v>
      </c>
      <c r="J20" s="12">
        <f t="shared" si="13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4"/>
        <v>12651.1</v>
      </c>
      <c r="P20" s="21">
        <v>0</v>
      </c>
      <c r="Q20" s="21">
        <v>0</v>
      </c>
      <c r="R20" s="19">
        <v>12651.1</v>
      </c>
      <c r="S20" s="21">
        <v>0</v>
      </c>
      <c r="T20" s="12">
        <f t="shared" si="15"/>
        <v>13157.1</v>
      </c>
      <c r="U20" s="21">
        <v>0</v>
      </c>
      <c r="V20" s="21">
        <v>0</v>
      </c>
      <c r="W20" s="19">
        <v>13157.1</v>
      </c>
      <c r="X20" s="21">
        <v>0</v>
      </c>
      <c r="Y20" s="12">
        <f t="shared" si="16"/>
        <v>13683.4</v>
      </c>
      <c r="Z20" s="21">
        <v>0</v>
      </c>
      <c r="AA20" s="21">
        <v>0</v>
      </c>
      <c r="AB20" s="19">
        <v>13683.4</v>
      </c>
      <c r="AC20" s="21">
        <v>0</v>
      </c>
      <c r="AD20" s="12">
        <f t="shared" si="17"/>
        <v>13683.4</v>
      </c>
      <c r="AE20" s="21">
        <v>0</v>
      </c>
      <c r="AF20" s="21">
        <v>0</v>
      </c>
      <c r="AG20" s="19">
        <v>13683.4</v>
      </c>
      <c r="AH20" s="21">
        <v>0</v>
      </c>
      <c r="AI20" s="12">
        <f t="shared" si="18"/>
        <v>13683.4</v>
      </c>
      <c r="AJ20" s="21">
        <v>0</v>
      </c>
      <c r="AK20" s="21">
        <v>0</v>
      </c>
      <c r="AL20" s="19">
        <v>13683.4</v>
      </c>
      <c r="AM20" s="21">
        <v>0</v>
      </c>
      <c r="AN20" s="12">
        <f t="shared" si="19"/>
        <v>13683.4</v>
      </c>
      <c r="AO20" s="21">
        <v>0</v>
      </c>
      <c r="AP20" s="21">
        <v>0</v>
      </c>
      <c r="AQ20" s="19">
        <v>13683.4</v>
      </c>
      <c r="AR20" s="21">
        <v>0</v>
      </c>
      <c r="AS20" s="12">
        <f t="shared" si="20"/>
        <v>13683.4</v>
      </c>
      <c r="AT20" s="21">
        <v>0</v>
      </c>
      <c r="AU20" s="21">
        <v>0</v>
      </c>
      <c r="AV20" s="19">
        <v>13683.4</v>
      </c>
      <c r="AW20" s="21">
        <v>0</v>
      </c>
      <c r="AX20" s="12">
        <f t="shared" si="21"/>
        <v>13683.4</v>
      </c>
      <c r="AY20" s="21">
        <v>0</v>
      </c>
      <c r="AZ20" s="21">
        <v>0</v>
      </c>
      <c r="BA20" s="19">
        <v>13683.4</v>
      </c>
      <c r="BB20" s="21">
        <v>0</v>
      </c>
      <c r="BC20" s="12">
        <f t="shared" si="22"/>
        <v>13683.4</v>
      </c>
      <c r="BD20" s="21">
        <v>0</v>
      </c>
      <c r="BE20" s="21">
        <v>0</v>
      </c>
      <c r="BF20" s="19">
        <v>13683.4</v>
      </c>
      <c r="BG20" s="21">
        <v>0</v>
      </c>
    </row>
    <row r="21" spans="1:59" ht="31.5" x14ac:dyDescent="0.25">
      <c r="A21" s="10" t="s">
        <v>61</v>
      </c>
      <c r="B21" s="55" t="s">
        <v>214</v>
      </c>
      <c r="C21" s="17" t="s">
        <v>21</v>
      </c>
      <c r="D21" s="17" t="s">
        <v>31</v>
      </c>
      <c r="E21" s="11">
        <f t="shared" si="8"/>
        <v>65347.100000000006</v>
      </c>
      <c r="F21" s="11">
        <f t="shared" si="9"/>
        <v>0</v>
      </c>
      <c r="G21" s="11">
        <f t="shared" si="10"/>
        <v>0</v>
      </c>
      <c r="H21" s="11">
        <f t="shared" si="11"/>
        <v>65347.100000000006</v>
      </c>
      <c r="I21" s="11">
        <f t="shared" si="12"/>
        <v>0</v>
      </c>
      <c r="J21" s="12">
        <f t="shared" si="13"/>
        <v>5953.4000000000005</v>
      </c>
      <c r="K21" s="21">
        <v>0</v>
      </c>
      <c r="L21" s="21">
        <v>0</v>
      </c>
      <c r="M21" s="19">
        <f>6108.1-154.7</f>
        <v>5953.4000000000005</v>
      </c>
      <c r="N21" s="21">
        <v>0</v>
      </c>
      <c r="O21" s="12">
        <f t="shared" si="14"/>
        <v>6179.6</v>
      </c>
      <c r="P21" s="21">
        <v>0</v>
      </c>
      <c r="Q21" s="21">
        <v>0</v>
      </c>
      <c r="R21" s="19">
        <v>6179.6</v>
      </c>
      <c r="S21" s="21">
        <v>0</v>
      </c>
      <c r="T21" s="12">
        <f t="shared" si="15"/>
        <v>6426.8</v>
      </c>
      <c r="U21" s="21">
        <v>0</v>
      </c>
      <c r="V21" s="21">
        <v>0</v>
      </c>
      <c r="W21" s="19">
        <v>6426.8</v>
      </c>
      <c r="X21" s="21">
        <v>0</v>
      </c>
      <c r="Y21" s="12">
        <f t="shared" si="16"/>
        <v>6683.9</v>
      </c>
      <c r="Z21" s="21">
        <v>0</v>
      </c>
      <c r="AA21" s="21">
        <v>0</v>
      </c>
      <c r="AB21" s="19">
        <v>6683.9</v>
      </c>
      <c r="AC21" s="21">
        <v>0</v>
      </c>
      <c r="AD21" s="12">
        <f t="shared" si="17"/>
        <v>6683.9</v>
      </c>
      <c r="AE21" s="21">
        <v>0</v>
      </c>
      <c r="AF21" s="21">
        <v>0</v>
      </c>
      <c r="AG21" s="19">
        <v>6683.9</v>
      </c>
      <c r="AH21" s="21">
        <v>0</v>
      </c>
      <c r="AI21" s="12">
        <f t="shared" si="18"/>
        <v>6683.9</v>
      </c>
      <c r="AJ21" s="21">
        <v>0</v>
      </c>
      <c r="AK21" s="21">
        <v>0</v>
      </c>
      <c r="AL21" s="19">
        <v>6683.9</v>
      </c>
      <c r="AM21" s="21">
        <v>0</v>
      </c>
      <c r="AN21" s="12">
        <f t="shared" si="19"/>
        <v>6683.9</v>
      </c>
      <c r="AO21" s="21">
        <v>0</v>
      </c>
      <c r="AP21" s="21">
        <v>0</v>
      </c>
      <c r="AQ21" s="19">
        <v>6683.9</v>
      </c>
      <c r="AR21" s="21">
        <v>0</v>
      </c>
      <c r="AS21" s="12">
        <f t="shared" si="20"/>
        <v>6683.9</v>
      </c>
      <c r="AT21" s="21">
        <v>0</v>
      </c>
      <c r="AU21" s="21">
        <v>0</v>
      </c>
      <c r="AV21" s="19">
        <v>6683.9</v>
      </c>
      <c r="AW21" s="21">
        <v>0</v>
      </c>
      <c r="AX21" s="12">
        <f t="shared" si="21"/>
        <v>6683.9</v>
      </c>
      <c r="AY21" s="21">
        <v>0</v>
      </c>
      <c r="AZ21" s="21">
        <v>0</v>
      </c>
      <c r="BA21" s="19">
        <v>6683.9</v>
      </c>
      <c r="BB21" s="21">
        <v>0</v>
      </c>
      <c r="BC21" s="12">
        <f t="shared" si="22"/>
        <v>6683.9</v>
      </c>
      <c r="BD21" s="21">
        <v>0</v>
      </c>
      <c r="BE21" s="21">
        <v>0</v>
      </c>
      <c r="BF21" s="19">
        <v>6683.9</v>
      </c>
      <c r="BG21" s="21">
        <v>0</v>
      </c>
    </row>
    <row r="22" spans="1:59" ht="31.5" x14ac:dyDescent="0.25">
      <c r="A22" s="10" t="s">
        <v>62</v>
      </c>
      <c r="B22" s="55" t="s">
        <v>215</v>
      </c>
      <c r="C22" s="17" t="s">
        <v>21</v>
      </c>
      <c r="D22" s="17" t="s">
        <v>31</v>
      </c>
      <c r="E22" s="11">
        <f t="shared" si="8"/>
        <v>112618.09999999998</v>
      </c>
      <c r="F22" s="11">
        <f t="shared" si="9"/>
        <v>0</v>
      </c>
      <c r="G22" s="11">
        <f t="shared" si="10"/>
        <v>0</v>
      </c>
      <c r="H22" s="11">
        <f t="shared" si="11"/>
        <v>112618.09999999998</v>
      </c>
      <c r="I22" s="11">
        <f t="shared" si="12"/>
        <v>0</v>
      </c>
      <c r="J22" s="12">
        <f t="shared" si="13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4"/>
        <v>10649.9</v>
      </c>
      <c r="P22" s="21">
        <v>0</v>
      </c>
      <c r="Q22" s="21">
        <v>0</v>
      </c>
      <c r="R22" s="19">
        <v>10649.9</v>
      </c>
      <c r="S22" s="21">
        <v>0</v>
      </c>
      <c r="T22" s="12">
        <f t="shared" si="15"/>
        <v>11075.9</v>
      </c>
      <c r="U22" s="21">
        <v>0</v>
      </c>
      <c r="V22" s="21">
        <v>0</v>
      </c>
      <c r="W22" s="19">
        <v>11075.9</v>
      </c>
      <c r="X22" s="21">
        <v>0</v>
      </c>
      <c r="Y22" s="12">
        <f t="shared" si="16"/>
        <v>11518.9</v>
      </c>
      <c r="Z22" s="21">
        <v>0</v>
      </c>
      <c r="AA22" s="21">
        <v>0</v>
      </c>
      <c r="AB22" s="19">
        <v>11518.9</v>
      </c>
      <c r="AC22" s="21">
        <v>0</v>
      </c>
      <c r="AD22" s="12">
        <f t="shared" si="17"/>
        <v>11518.9</v>
      </c>
      <c r="AE22" s="21">
        <v>0</v>
      </c>
      <c r="AF22" s="21">
        <v>0</v>
      </c>
      <c r="AG22" s="19">
        <v>11518.9</v>
      </c>
      <c r="AH22" s="21">
        <v>0</v>
      </c>
      <c r="AI22" s="12">
        <f t="shared" si="18"/>
        <v>11518.9</v>
      </c>
      <c r="AJ22" s="21">
        <v>0</v>
      </c>
      <c r="AK22" s="21">
        <v>0</v>
      </c>
      <c r="AL22" s="19">
        <v>11518.9</v>
      </c>
      <c r="AM22" s="21">
        <v>0</v>
      </c>
      <c r="AN22" s="12">
        <f t="shared" si="19"/>
        <v>11518.9</v>
      </c>
      <c r="AO22" s="21">
        <v>0</v>
      </c>
      <c r="AP22" s="21">
        <v>0</v>
      </c>
      <c r="AQ22" s="19">
        <v>11518.9</v>
      </c>
      <c r="AR22" s="21">
        <v>0</v>
      </c>
      <c r="AS22" s="12">
        <f t="shared" si="20"/>
        <v>11518.9</v>
      </c>
      <c r="AT22" s="21">
        <v>0</v>
      </c>
      <c r="AU22" s="21">
        <v>0</v>
      </c>
      <c r="AV22" s="19">
        <v>11518.9</v>
      </c>
      <c r="AW22" s="21">
        <v>0</v>
      </c>
      <c r="AX22" s="12">
        <f t="shared" si="21"/>
        <v>11518.9</v>
      </c>
      <c r="AY22" s="21">
        <v>0</v>
      </c>
      <c r="AZ22" s="21">
        <v>0</v>
      </c>
      <c r="BA22" s="19">
        <v>11518.9</v>
      </c>
      <c r="BB22" s="21">
        <v>0</v>
      </c>
      <c r="BC22" s="12">
        <f t="shared" si="22"/>
        <v>11518.9</v>
      </c>
      <c r="BD22" s="21">
        <v>0</v>
      </c>
      <c r="BE22" s="21">
        <v>0</v>
      </c>
      <c r="BF22" s="19">
        <v>11518.9</v>
      </c>
      <c r="BG22" s="21">
        <v>0</v>
      </c>
    </row>
    <row r="23" spans="1:59" ht="31.5" x14ac:dyDescent="0.25">
      <c r="A23" s="10" t="s">
        <v>63</v>
      </c>
      <c r="B23" s="55" t="s">
        <v>216</v>
      </c>
      <c r="C23" s="17" t="s">
        <v>21</v>
      </c>
      <c r="D23" s="17" t="s">
        <v>31</v>
      </c>
      <c r="E23" s="11">
        <f t="shared" si="8"/>
        <v>53159.19999999999</v>
      </c>
      <c r="F23" s="11">
        <f t="shared" si="9"/>
        <v>0</v>
      </c>
      <c r="G23" s="11">
        <f t="shared" si="10"/>
        <v>0</v>
      </c>
      <c r="H23" s="11">
        <f t="shared" si="11"/>
        <v>53159.19999999999</v>
      </c>
      <c r="I23" s="11">
        <f t="shared" si="12"/>
        <v>0</v>
      </c>
      <c r="J23" s="12">
        <f t="shared" si="13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4"/>
        <v>5011.2</v>
      </c>
      <c r="P23" s="21">
        <v>0</v>
      </c>
      <c r="Q23" s="21">
        <v>0</v>
      </c>
      <c r="R23" s="19">
        <v>5011.2</v>
      </c>
      <c r="S23" s="21">
        <v>0</v>
      </c>
      <c r="T23" s="12">
        <f t="shared" si="15"/>
        <v>5211.6000000000004</v>
      </c>
      <c r="U23" s="21">
        <v>0</v>
      </c>
      <c r="V23" s="21">
        <v>0</v>
      </c>
      <c r="W23" s="19">
        <v>5211.6000000000004</v>
      </c>
      <c r="X23" s="21">
        <v>0</v>
      </c>
      <c r="Y23" s="12">
        <f t="shared" si="16"/>
        <v>5420.1</v>
      </c>
      <c r="Z23" s="21">
        <v>0</v>
      </c>
      <c r="AA23" s="21">
        <v>0</v>
      </c>
      <c r="AB23" s="19">
        <v>5420.1</v>
      </c>
      <c r="AC23" s="21">
        <v>0</v>
      </c>
      <c r="AD23" s="12">
        <f t="shared" si="17"/>
        <v>5420.1</v>
      </c>
      <c r="AE23" s="21">
        <v>0</v>
      </c>
      <c r="AF23" s="21">
        <v>0</v>
      </c>
      <c r="AG23" s="19">
        <v>5420.1</v>
      </c>
      <c r="AH23" s="21">
        <v>0</v>
      </c>
      <c r="AI23" s="12">
        <f t="shared" si="18"/>
        <v>5420.1</v>
      </c>
      <c r="AJ23" s="21">
        <v>0</v>
      </c>
      <c r="AK23" s="21">
        <v>0</v>
      </c>
      <c r="AL23" s="19">
        <v>5420.1</v>
      </c>
      <c r="AM23" s="21">
        <v>0</v>
      </c>
      <c r="AN23" s="12">
        <f t="shared" si="19"/>
        <v>5420.1</v>
      </c>
      <c r="AO23" s="21">
        <v>0</v>
      </c>
      <c r="AP23" s="21">
        <v>0</v>
      </c>
      <c r="AQ23" s="19">
        <v>5420.1</v>
      </c>
      <c r="AR23" s="21">
        <v>0</v>
      </c>
      <c r="AS23" s="12">
        <f t="shared" si="20"/>
        <v>5420.1</v>
      </c>
      <c r="AT23" s="21">
        <v>0</v>
      </c>
      <c r="AU23" s="21">
        <v>0</v>
      </c>
      <c r="AV23" s="19">
        <v>5420.1</v>
      </c>
      <c r="AW23" s="21">
        <v>0</v>
      </c>
      <c r="AX23" s="12">
        <f t="shared" si="21"/>
        <v>5420.1</v>
      </c>
      <c r="AY23" s="21">
        <v>0</v>
      </c>
      <c r="AZ23" s="21">
        <v>0</v>
      </c>
      <c r="BA23" s="19">
        <v>5420.1</v>
      </c>
      <c r="BB23" s="21">
        <v>0</v>
      </c>
      <c r="BC23" s="12">
        <f t="shared" si="22"/>
        <v>5420.1</v>
      </c>
      <c r="BD23" s="21">
        <v>0</v>
      </c>
      <c r="BE23" s="21">
        <v>0</v>
      </c>
      <c r="BF23" s="19">
        <v>5420.1</v>
      </c>
      <c r="BG23" s="21">
        <v>0</v>
      </c>
    </row>
    <row r="24" spans="1:59" s="9" customFormat="1" ht="46.5" customHeight="1" x14ac:dyDescent="0.25">
      <c r="A24" s="54" t="s">
        <v>127</v>
      </c>
      <c r="B24" s="81" t="s">
        <v>128</v>
      </c>
      <c r="C24" s="81"/>
      <c r="D24" s="81"/>
      <c r="E24" s="8">
        <f>SUM(E25)+E28</f>
        <v>13334.3</v>
      </c>
      <c r="F24" s="8">
        <f t="shared" ref="F24:BG24" si="23">SUM(F25)+F28</f>
        <v>0</v>
      </c>
      <c r="G24" s="8">
        <f t="shared" si="23"/>
        <v>0</v>
      </c>
      <c r="H24" s="8">
        <f t="shared" si="23"/>
        <v>13334.3</v>
      </c>
      <c r="I24" s="8">
        <f t="shared" si="23"/>
        <v>0</v>
      </c>
      <c r="J24" s="8">
        <f t="shared" si="23"/>
        <v>254.9</v>
      </c>
      <c r="K24" s="8">
        <f t="shared" si="23"/>
        <v>0</v>
      </c>
      <c r="L24" s="8">
        <f t="shared" si="23"/>
        <v>0</v>
      </c>
      <c r="M24" s="8">
        <f t="shared" si="23"/>
        <v>254.9</v>
      </c>
      <c r="N24" s="8">
        <f t="shared" si="23"/>
        <v>0</v>
      </c>
      <c r="O24" s="8">
        <f t="shared" si="23"/>
        <v>13079.400000000001</v>
      </c>
      <c r="P24" s="8">
        <f t="shared" si="23"/>
        <v>0</v>
      </c>
      <c r="Q24" s="8">
        <f t="shared" si="23"/>
        <v>0</v>
      </c>
      <c r="R24" s="8">
        <f t="shared" si="23"/>
        <v>13079.400000000001</v>
      </c>
      <c r="S24" s="8">
        <f t="shared" si="23"/>
        <v>0</v>
      </c>
      <c r="T24" s="8">
        <f t="shared" si="23"/>
        <v>0</v>
      </c>
      <c r="U24" s="8">
        <f t="shared" si="23"/>
        <v>0</v>
      </c>
      <c r="V24" s="8">
        <f t="shared" si="23"/>
        <v>0</v>
      </c>
      <c r="W24" s="8">
        <f t="shared" si="23"/>
        <v>0</v>
      </c>
      <c r="X24" s="8">
        <f t="shared" si="23"/>
        <v>0</v>
      </c>
      <c r="Y24" s="8">
        <f t="shared" si="23"/>
        <v>0</v>
      </c>
      <c r="Z24" s="8">
        <f t="shared" si="23"/>
        <v>0</v>
      </c>
      <c r="AA24" s="8">
        <f t="shared" si="23"/>
        <v>0</v>
      </c>
      <c r="AB24" s="8">
        <f t="shared" si="23"/>
        <v>0</v>
      </c>
      <c r="AC24" s="8">
        <f t="shared" si="23"/>
        <v>0</v>
      </c>
      <c r="AD24" s="8">
        <f t="shared" si="23"/>
        <v>0</v>
      </c>
      <c r="AE24" s="8">
        <f t="shared" si="23"/>
        <v>0</v>
      </c>
      <c r="AF24" s="8">
        <f t="shared" si="23"/>
        <v>0</v>
      </c>
      <c r="AG24" s="8">
        <f t="shared" si="23"/>
        <v>0</v>
      </c>
      <c r="AH24" s="8">
        <f t="shared" si="23"/>
        <v>0</v>
      </c>
      <c r="AI24" s="8">
        <f t="shared" si="23"/>
        <v>0</v>
      </c>
      <c r="AJ24" s="8">
        <f t="shared" si="23"/>
        <v>0</v>
      </c>
      <c r="AK24" s="8">
        <f t="shared" si="23"/>
        <v>0</v>
      </c>
      <c r="AL24" s="8">
        <f t="shared" si="23"/>
        <v>0</v>
      </c>
      <c r="AM24" s="8">
        <f t="shared" si="23"/>
        <v>0</v>
      </c>
      <c r="AN24" s="8">
        <f t="shared" si="23"/>
        <v>0</v>
      </c>
      <c r="AO24" s="8">
        <f t="shared" si="23"/>
        <v>0</v>
      </c>
      <c r="AP24" s="8">
        <f t="shared" si="23"/>
        <v>0</v>
      </c>
      <c r="AQ24" s="8">
        <f t="shared" si="23"/>
        <v>0</v>
      </c>
      <c r="AR24" s="8">
        <f t="shared" si="23"/>
        <v>0</v>
      </c>
      <c r="AS24" s="8">
        <f t="shared" si="23"/>
        <v>0</v>
      </c>
      <c r="AT24" s="8">
        <f t="shared" si="23"/>
        <v>0</v>
      </c>
      <c r="AU24" s="8">
        <f t="shared" si="23"/>
        <v>0</v>
      </c>
      <c r="AV24" s="8">
        <f t="shared" si="23"/>
        <v>0</v>
      </c>
      <c r="AW24" s="8">
        <f t="shared" si="23"/>
        <v>0</v>
      </c>
      <c r="AX24" s="8">
        <f t="shared" si="23"/>
        <v>0</v>
      </c>
      <c r="AY24" s="8">
        <f t="shared" si="23"/>
        <v>0</v>
      </c>
      <c r="AZ24" s="8">
        <f t="shared" si="23"/>
        <v>0</v>
      </c>
      <c r="BA24" s="8">
        <f t="shared" si="23"/>
        <v>0</v>
      </c>
      <c r="BB24" s="8">
        <f t="shared" si="23"/>
        <v>0</v>
      </c>
      <c r="BC24" s="8">
        <f t="shared" si="23"/>
        <v>0</v>
      </c>
      <c r="BD24" s="8">
        <f t="shared" si="23"/>
        <v>0</v>
      </c>
      <c r="BE24" s="8">
        <f t="shared" si="23"/>
        <v>0</v>
      </c>
      <c r="BF24" s="8">
        <f t="shared" si="23"/>
        <v>0</v>
      </c>
      <c r="BG24" s="8">
        <f t="shared" si="23"/>
        <v>0</v>
      </c>
    </row>
    <row r="25" spans="1:59" ht="63" x14ac:dyDescent="0.25">
      <c r="A25" s="10" t="s">
        <v>129</v>
      </c>
      <c r="B25" s="29" t="s">
        <v>131</v>
      </c>
      <c r="C25" s="17" t="s">
        <v>21</v>
      </c>
      <c r="D25" s="17" t="s">
        <v>130</v>
      </c>
      <c r="E25" s="11">
        <f>SUM(E26:E27)</f>
        <v>7900</v>
      </c>
      <c r="F25" s="11">
        <f t="shared" ref="F25:BG25" si="24">SUM(F26:F27)</f>
        <v>0</v>
      </c>
      <c r="G25" s="11">
        <f t="shared" si="24"/>
        <v>0</v>
      </c>
      <c r="H25" s="11">
        <f t="shared" si="24"/>
        <v>7900</v>
      </c>
      <c r="I25" s="11">
        <f t="shared" si="24"/>
        <v>0</v>
      </c>
      <c r="J25" s="11">
        <f t="shared" si="24"/>
        <v>254.9</v>
      </c>
      <c r="K25" s="11">
        <f t="shared" si="24"/>
        <v>0</v>
      </c>
      <c r="L25" s="11">
        <f t="shared" si="24"/>
        <v>0</v>
      </c>
      <c r="M25" s="11">
        <f t="shared" si="24"/>
        <v>254.9</v>
      </c>
      <c r="N25" s="11">
        <f t="shared" si="24"/>
        <v>0</v>
      </c>
      <c r="O25" s="11">
        <f t="shared" si="24"/>
        <v>7645.1</v>
      </c>
      <c r="P25" s="11">
        <f t="shared" si="24"/>
        <v>0</v>
      </c>
      <c r="Q25" s="11">
        <f t="shared" si="24"/>
        <v>0</v>
      </c>
      <c r="R25" s="11">
        <f t="shared" si="24"/>
        <v>7645.1</v>
      </c>
      <c r="S25" s="11">
        <f t="shared" si="24"/>
        <v>0</v>
      </c>
      <c r="T25" s="11">
        <f t="shared" si="24"/>
        <v>0</v>
      </c>
      <c r="U25" s="11">
        <f t="shared" si="24"/>
        <v>0</v>
      </c>
      <c r="V25" s="11">
        <f t="shared" si="24"/>
        <v>0</v>
      </c>
      <c r="W25" s="11">
        <f t="shared" si="24"/>
        <v>0</v>
      </c>
      <c r="X25" s="11">
        <f t="shared" si="24"/>
        <v>0</v>
      </c>
      <c r="Y25" s="11">
        <f t="shared" si="24"/>
        <v>0</v>
      </c>
      <c r="Z25" s="11">
        <f t="shared" si="24"/>
        <v>0</v>
      </c>
      <c r="AA25" s="11">
        <f t="shared" si="24"/>
        <v>0</v>
      </c>
      <c r="AB25" s="11">
        <f t="shared" si="24"/>
        <v>0</v>
      </c>
      <c r="AC25" s="11">
        <f t="shared" si="24"/>
        <v>0</v>
      </c>
      <c r="AD25" s="11">
        <f t="shared" si="24"/>
        <v>0</v>
      </c>
      <c r="AE25" s="11">
        <f t="shared" si="24"/>
        <v>0</v>
      </c>
      <c r="AF25" s="11">
        <f t="shared" si="24"/>
        <v>0</v>
      </c>
      <c r="AG25" s="11">
        <f t="shared" si="24"/>
        <v>0</v>
      </c>
      <c r="AH25" s="11">
        <f t="shared" si="24"/>
        <v>0</v>
      </c>
      <c r="AI25" s="11">
        <f t="shared" si="24"/>
        <v>0</v>
      </c>
      <c r="AJ25" s="11">
        <f t="shared" si="24"/>
        <v>0</v>
      </c>
      <c r="AK25" s="11">
        <f t="shared" si="24"/>
        <v>0</v>
      </c>
      <c r="AL25" s="11">
        <f t="shared" si="24"/>
        <v>0</v>
      </c>
      <c r="AM25" s="11">
        <f t="shared" si="24"/>
        <v>0</v>
      </c>
      <c r="AN25" s="11">
        <f t="shared" si="24"/>
        <v>0</v>
      </c>
      <c r="AO25" s="11">
        <f t="shared" si="24"/>
        <v>0</v>
      </c>
      <c r="AP25" s="11">
        <f t="shared" si="24"/>
        <v>0</v>
      </c>
      <c r="AQ25" s="11">
        <f t="shared" si="24"/>
        <v>0</v>
      </c>
      <c r="AR25" s="11">
        <f t="shared" si="24"/>
        <v>0</v>
      </c>
      <c r="AS25" s="11">
        <f t="shared" si="24"/>
        <v>0</v>
      </c>
      <c r="AT25" s="11">
        <f t="shared" si="24"/>
        <v>0</v>
      </c>
      <c r="AU25" s="11">
        <f t="shared" si="24"/>
        <v>0</v>
      </c>
      <c r="AV25" s="11">
        <f t="shared" si="24"/>
        <v>0</v>
      </c>
      <c r="AW25" s="11">
        <f t="shared" si="24"/>
        <v>0</v>
      </c>
      <c r="AX25" s="11">
        <f t="shared" si="24"/>
        <v>0</v>
      </c>
      <c r="AY25" s="11">
        <f t="shared" si="24"/>
        <v>0</v>
      </c>
      <c r="AZ25" s="11">
        <f t="shared" si="24"/>
        <v>0</v>
      </c>
      <c r="BA25" s="11">
        <f t="shared" si="24"/>
        <v>0</v>
      </c>
      <c r="BB25" s="11">
        <f t="shared" si="24"/>
        <v>0</v>
      </c>
      <c r="BC25" s="11">
        <f t="shared" si="24"/>
        <v>0</v>
      </c>
      <c r="BD25" s="11">
        <f t="shared" si="24"/>
        <v>0</v>
      </c>
      <c r="BE25" s="11">
        <f t="shared" si="24"/>
        <v>0</v>
      </c>
      <c r="BF25" s="11">
        <f t="shared" si="24"/>
        <v>0</v>
      </c>
      <c r="BG25" s="11">
        <f t="shared" si="24"/>
        <v>0</v>
      </c>
    </row>
    <row r="26" spans="1:59" ht="31.5" x14ac:dyDescent="0.25">
      <c r="A26" s="10" t="s">
        <v>133</v>
      </c>
      <c r="B26" s="29" t="s">
        <v>134</v>
      </c>
      <c r="C26" s="17" t="s">
        <v>21</v>
      </c>
      <c r="D26" s="17" t="s">
        <v>130</v>
      </c>
      <c r="E26" s="11">
        <f t="shared" ref="E26:E27" si="25">J26+O26+T26+Y26+AD26+AI26+AN26+AS26+AX26+BC26</f>
        <v>254.9</v>
      </c>
      <c r="F26" s="11">
        <f t="shared" ref="F26:F27" si="26">K26+P26+U26+Z26+AE26+AJ26+AO26+AT26+AY26+BD26</f>
        <v>0</v>
      </c>
      <c r="G26" s="11">
        <f t="shared" ref="G26:G27" si="27">L26+Q26+V26+AA26+AF26+AK26+AP26+AU26+AZ26+BE26</f>
        <v>0</v>
      </c>
      <c r="H26" s="11">
        <f t="shared" ref="H26:H27" si="28">M26+R26+W26+AB26+AG26+AL26+AQ26+AV26+BA26+BF26</f>
        <v>254.9</v>
      </c>
      <c r="I26" s="11">
        <f t="shared" ref="I26:I27" si="29">N26+S26+X26+AC26+AH26+AM26+AR26+AW26+BB26+BG26</f>
        <v>0</v>
      </c>
      <c r="J26" s="12">
        <f t="shared" ref="J26:J27" si="30"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241</v>
      </c>
      <c r="B27" s="29" t="s">
        <v>236</v>
      </c>
      <c r="C27" s="17" t="s">
        <v>21</v>
      </c>
      <c r="D27" s="17" t="s">
        <v>130</v>
      </c>
      <c r="E27" s="11">
        <f t="shared" si="25"/>
        <v>7645.1</v>
      </c>
      <c r="F27" s="11">
        <f t="shared" si="26"/>
        <v>0</v>
      </c>
      <c r="G27" s="11">
        <f t="shared" si="27"/>
        <v>0</v>
      </c>
      <c r="H27" s="11">
        <f t="shared" si="28"/>
        <v>7645.1</v>
      </c>
      <c r="I27" s="11">
        <f t="shared" si="29"/>
        <v>0</v>
      </c>
      <c r="J27" s="40">
        <f t="shared" si="30"/>
        <v>0</v>
      </c>
      <c r="K27" s="24">
        <v>0</v>
      </c>
      <c r="L27" s="24">
        <v>0</v>
      </c>
      <c r="M27" s="46">
        <v>0</v>
      </c>
      <c r="N27" s="24">
        <v>0</v>
      </c>
      <c r="O27" s="48">
        <f>R27</f>
        <v>7645.1</v>
      </c>
      <c r="P27" s="24">
        <v>0</v>
      </c>
      <c r="Q27" s="24">
        <v>0</v>
      </c>
      <c r="R27" s="49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237</v>
      </c>
      <c r="B28" s="69" t="s">
        <v>238</v>
      </c>
      <c r="C28" s="70"/>
      <c r="D28" s="71"/>
      <c r="E28" s="11">
        <f>SUM(E29)</f>
        <v>5434.3</v>
      </c>
      <c r="F28" s="11">
        <f t="shared" ref="F28:BG28" si="31">SUM(F29)</f>
        <v>0</v>
      </c>
      <c r="G28" s="11">
        <f t="shared" si="31"/>
        <v>0</v>
      </c>
      <c r="H28" s="11">
        <f t="shared" si="31"/>
        <v>5434.3</v>
      </c>
      <c r="I28" s="11">
        <f t="shared" si="31"/>
        <v>0</v>
      </c>
      <c r="J28" s="11">
        <f t="shared" si="31"/>
        <v>0</v>
      </c>
      <c r="K28" s="11">
        <f t="shared" si="31"/>
        <v>0</v>
      </c>
      <c r="L28" s="11">
        <f t="shared" si="31"/>
        <v>0</v>
      </c>
      <c r="M28" s="11">
        <f t="shared" si="31"/>
        <v>0</v>
      </c>
      <c r="N28" s="11">
        <f t="shared" si="31"/>
        <v>0</v>
      </c>
      <c r="O28" s="11">
        <f t="shared" si="31"/>
        <v>5434.3</v>
      </c>
      <c r="P28" s="11">
        <f t="shared" si="31"/>
        <v>0</v>
      </c>
      <c r="Q28" s="11">
        <f t="shared" si="31"/>
        <v>0</v>
      </c>
      <c r="R28" s="11">
        <f t="shared" si="31"/>
        <v>5434.3</v>
      </c>
      <c r="S28" s="11">
        <f t="shared" si="31"/>
        <v>0</v>
      </c>
      <c r="T28" s="11">
        <f t="shared" si="31"/>
        <v>0</v>
      </c>
      <c r="U28" s="11">
        <f t="shared" si="31"/>
        <v>0</v>
      </c>
      <c r="V28" s="11">
        <f t="shared" si="31"/>
        <v>0</v>
      </c>
      <c r="W28" s="11">
        <f t="shared" si="31"/>
        <v>0</v>
      </c>
      <c r="X28" s="11">
        <f t="shared" si="31"/>
        <v>0</v>
      </c>
      <c r="Y28" s="11">
        <f t="shared" si="31"/>
        <v>0</v>
      </c>
      <c r="Z28" s="11">
        <f t="shared" si="31"/>
        <v>0</v>
      </c>
      <c r="AA28" s="11">
        <f t="shared" si="31"/>
        <v>0</v>
      </c>
      <c r="AB28" s="11">
        <f t="shared" si="31"/>
        <v>0</v>
      </c>
      <c r="AC28" s="11">
        <f t="shared" si="31"/>
        <v>0</v>
      </c>
      <c r="AD28" s="11">
        <f t="shared" si="31"/>
        <v>0</v>
      </c>
      <c r="AE28" s="11">
        <f t="shared" si="31"/>
        <v>0</v>
      </c>
      <c r="AF28" s="11">
        <f t="shared" si="31"/>
        <v>0</v>
      </c>
      <c r="AG28" s="11">
        <f t="shared" si="31"/>
        <v>0</v>
      </c>
      <c r="AH28" s="11">
        <f t="shared" si="31"/>
        <v>0</v>
      </c>
      <c r="AI28" s="11">
        <f t="shared" si="31"/>
        <v>0</v>
      </c>
      <c r="AJ28" s="11">
        <f t="shared" si="31"/>
        <v>0</v>
      </c>
      <c r="AK28" s="11">
        <f t="shared" si="31"/>
        <v>0</v>
      </c>
      <c r="AL28" s="11">
        <f t="shared" si="31"/>
        <v>0</v>
      </c>
      <c r="AM28" s="11">
        <f t="shared" si="31"/>
        <v>0</v>
      </c>
      <c r="AN28" s="11">
        <f t="shared" si="31"/>
        <v>0</v>
      </c>
      <c r="AO28" s="11">
        <f t="shared" si="31"/>
        <v>0</v>
      </c>
      <c r="AP28" s="11">
        <f t="shared" si="31"/>
        <v>0</v>
      </c>
      <c r="AQ28" s="11">
        <f t="shared" si="31"/>
        <v>0</v>
      </c>
      <c r="AR28" s="11">
        <f t="shared" si="31"/>
        <v>0</v>
      </c>
      <c r="AS28" s="11">
        <f t="shared" si="31"/>
        <v>0</v>
      </c>
      <c r="AT28" s="11">
        <f t="shared" si="31"/>
        <v>0</v>
      </c>
      <c r="AU28" s="11">
        <f t="shared" si="31"/>
        <v>0</v>
      </c>
      <c r="AV28" s="11">
        <f t="shared" si="31"/>
        <v>0</v>
      </c>
      <c r="AW28" s="11">
        <f t="shared" si="31"/>
        <v>0</v>
      </c>
      <c r="AX28" s="11">
        <f t="shared" si="31"/>
        <v>0</v>
      </c>
      <c r="AY28" s="11">
        <f t="shared" si="31"/>
        <v>0</v>
      </c>
      <c r="AZ28" s="11">
        <f t="shared" si="31"/>
        <v>0</v>
      </c>
      <c r="BA28" s="11">
        <f t="shared" si="31"/>
        <v>0</v>
      </c>
      <c r="BB28" s="11">
        <f t="shared" si="31"/>
        <v>0</v>
      </c>
      <c r="BC28" s="11">
        <f t="shared" si="31"/>
        <v>0</v>
      </c>
      <c r="BD28" s="11">
        <f t="shared" si="31"/>
        <v>0</v>
      </c>
      <c r="BE28" s="11">
        <f t="shared" si="31"/>
        <v>0</v>
      </c>
      <c r="BF28" s="11">
        <f t="shared" si="31"/>
        <v>0</v>
      </c>
      <c r="BG28" s="11">
        <f t="shared" si="31"/>
        <v>0</v>
      </c>
    </row>
    <row r="29" spans="1:59" ht="31.5" x14ac:dyDescent="0.25">
      <c r="A29" s="10" t="s">
        <v>239</v>
      </c>
      <c r="B29" s="29" t="s">
        <v>240</v>
      </c>
      <c r="C29" s="17" t="s">
        <v>21</v>
      </c>
      <c r="D29" s="17" t="s">
        <v>31</v>
      </c>
      <c r="E29" s="11">
        <f t="shared" ref="E29:I29" si="32">J29+O29+T29+Y29+AD29+AI29+AN29+AS29+AX29+BC29</f>
        <v>5434.3</v>
      </c>
      <c r="F29" s="11">
        <f t="shared" si="32"/>
        <v>0</v>
      </c>
      <c r="G29" s="11">
        <f t="shared" si="32"/>
        <v>0</v>
      </c>
      <c r="H29" s="11">
        <f t="shared" si="32"/>
        <v>5434.3</v>
      </c>
      <c r="I29" s="11">
        <f t="shared" si="32"/>
        <v>0</v>
      </c>
      <c r="J29" s="40">
        <f t="shared" ref="J29" si="33">M29</f>
        <v>0</v>
      </c>
      <c r="K29" s="24">
        <v>0</v>
      </c>
      <c r="L29" s="24">
        <v>0</v>
      </c>
      <c r="M29" s="46">
        <v>0</v>
      </c>
      <c r="N29" s="24">
        <v>0</v>
      </c>
      <c r="O29" s="48">
        <f>R29</f>
        <v>5434.3</v>
      </c>
      <c r="P29" s="24">
        <v>0</v>
      </c>
      <c r="Q29" s="24">
        <v>0</v>
      </c>
      <c r="R29" s="49">
        <v>5434.3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s="9" customFormat="1" ht="30.75" customHeight="1" x14ac:dyDescent="0.25">
      <c r="A30" s="54" t="s">
        <v>22</v>
      </c>
      <c r="B30" s="81" t="s">
        <v>66</v>
      </c>
      <c r="C30" s="81"/>
      <c r="D30" s="81"/>
      <c r="E30" s="8">
        <f>E31+E51+E70+E82+E92+E101</f>
        <v>727513.9</v>
      </c>
      <c r="F30" s="8">
        <f t="shared" ref="F30:BG30" si="34">F31+F51+F70+F82+F92+F101</f>
        <v>0</v>
      </c>
      <c r="G30" s="8">
        <f t="shared" si="34"/>
        <v>0</v>
      </c>
      <c r="H30" s="8">
        <f t="shared" si="34"/>
        <v>727513.9</v>
      </c>
      <c r="I30" s="8">
        <f t="shared" si="34"/>
        <v>0</v>
      </c>
      <c r="J30" s="8">
        <f t="shared" si="34"/>
        <v>94158.900000000009</v>
      </c>
      <c r="K30" s="8">
        <f t="shared" si="34"/>
        <v>0</v>
      </c>
      <c r="L30" s="8">
        <f t="shared" si="34"/>
        <v>0</v>
      </c>
      <c r="M30" s="8">
        <f t="shared" si="34"/>
        <v>94158.900000000009</v>
      </c>
      <c r="N30" s="8">
        <f t="shared" si="34"/>
        <v>0</v>
      </c>
      <c r="O30" s="8">
        <f t="shared" si="34"/>
        <v>98916</v>
      </c>
      <c r="P30" s="8">
        <f t="shared" si="34"/>
        <v>0</v>
      </c>
      <c r="Q30" s="8">
        <f t="shared" si="34"/>
        <v>0</v>
      </c>
      <c r="R30" s="8">
        <f t="shared" si="34"/>
        <v>98916</v>
      </c>
      <c r="S30" s="8">
        <f t="shared" si="34"/>
        <v>0</v>
      </c>
      <c r="T30" s="8">
        <f t="shared" si="34"/>
        <v>64544.399999999994</v>
      </c>
      <c r="U30" s="8">
        <f t="shared" si="34"/>
        <v>0</v>
      </c>
      <c r="V30" s="8">
        <f t="shared" si="34"/>
        <v>0</v>
      </c>
      <c r="W30" s="8">
        <f t="shared" si="34"/>
        <v>64544.399999999994</v>
      </c>
      <c r="X30" s="8">
        <f t="shared" si="34"/>
        <v>0</v>
      </c>
      <c r="Y30" s="8">
        <f t="shared" si="34"/>
        <v>67127.8</v>
      </c>
      <c r="Z30" s="8">
        <f t="shared" si="34"/>
        <v>0</v>
      </c>
      <c r="AA30" s="8">
        <f t="shared" si="34"/>
        <v>0</v>
      </c>
      <c r="AB30" s="8">
        <f t="shared" si="34"/>
        <v>67127.8</v>
      </c>
      <c r="AC30" s="8">
        <f t="shared" si="34"/>
        <v>0</v>
      </c>
      <c r="AD30" s="8">
        <f t="shared" si="34"/>
        <v>67127.8</v>
      </c>
      <c r="AE30" s="8">
        <f t="shared" si="34"/>
        <v>0</v>
      </c>
      <c r="AF30" s="8">
        <f t="shared" si="34"/>
        <v>0</v>
      </c>
      <c r="AG30" s="8">
        <f t="shared" si="34"/>
        <v>67127.8</v>
      </c>
      <c r="AH30" s="8">
        <f t="shared" si="34"/>
        <v>0</v>
      </c>
      <c r="AI30" s="8">
        <f t="shared" si="34"/>
        <v>67127.8</v>
      </c>
      <c r="AJ30" s="8">
        <f t="shared" si="34"/>
        <v>0</v>
      </c>
      <c r="AK30" s="8">
        <f t="shared" si="34"/>
        <v>0</v>
      </c>
      <c r="AL30" s="8">
        <f t="shared" si="34"/>
        <v>67127.8</v>
      </c>
      <c r="AM30" s="8">
        <f t="shared" si="34"/>
        <v>0</v>
      </c>
      <c r="AN30" s="8">
        <f t="shared" si="34"/>
        <v>67127.8</v>
      </c>
      <c r="AO30" s="8">
        <f t="shared" si="34"/>
        <v>0</v>
      </c>
      <c r="AP30" s="8">
        <f t="shared" si="34"/>
        <v>0</v>
      </c>
      <c r="AQ30" s="8">
        <f t="shared" si="34"/>
        <v>67127.8</v>
      </c>
      <c r="AR30" s="8">
        <f t="shared" si="34"/>
        <v>0</v>
      </c>
      <c r="AS30" s="8">
        <f t="shared" si="34"/>
        <v>67127.8</v>
      </c>
      <c r="AT30" s="8">
        <f t="shared" si="34"/>
        <v>0</v>
      </c>
      <c r="AU30" s="8">
        <f t="shared" si="34"/>
        <v>0</v>
      </c>
      <c r="AV30" s="8">
        <f t="shared" si="34"/>
        <v>67127.8</v>
      </c>
      <c r="AW30" s="8">
        <f t="shared" si="34"/>
        <v>0</v>
      </c>
      <c r="AX30" s="8">
        <f t="shared" si="34"/>
        <v>67127.8</v>
      </c>
      <c r="AY30" s="8">
        <f t="shared" si="34"/>
        <v>0</v>
      </c>
      <c r="AZ30" s="8">
        <f t="shared" si="34"/>
        <v>0</v>
      </c>
      <c r="BA30" s="8">
        <f t="shared" si="34"/>
        <v>67127.8</v>
      </c>
      <c r="BB30" s="8">
        <f t="shared" si="34"/>
        <v>0</v>
      </c>
      <c r="BC30" s="8">
        <f t="shared" si="34"/>
        <v>67127.8</v>
      </c>
      <c r="BD30" s="8">
        <f t="shared" si="34"/>
        <v>0</v>
      </c>
      <c r="BE30" s="8">
        <f t="shared" si="34"/>
        <v>0</v>
      </c>
      <c r="BF30" s="8">
        <f t="shared" si="34"/>
        <v>67127.8</v>
      </c>
      <c r="BG30" s="8">
        <f t="shared" si="34"/>
        <v>0</v>
      </c>
    </row>
    <row r="31" spans="1:59" s="9" customFormat="1" ht="30.75" customHeight="1" x14ac:dyDescent="0.25">
      <c r="A31" s="54" t="s">
        <v>29</v>
      </c>
      <c r="B31" s="83" t="s">
        <v>67</v>
      </c>
      <c r="C31" s="84"/>
      <c r="D31" s="85"/>
      <c r="E31" s="8">
        <f>SUM(E32:E50)</f>
        <v>165861.70000000001</v>
      </c>
      <c r="F31" s="8">
        <f t="shared" ref="F31:BG31" si="35">SUM(F32:F50)</f>
        <v>0</v>
      </c>
      <c r="G31" s="8">
        <f t="shared" si="35"/>
        <v>0</v>
      </c>
      <c r="H31" s="8">
        <f t="shared" si="35"/>
        <v>165861.70000000001</v>
      </c>
      <c r="I31" s="8">
        <f t="shared" si="35"/>
        <v>0</v>
      </c>
      <c r="J31" s="8">
        <f t="shared" si="35"/>
        <v>21065</v>
      </c>
      <c r="K31" s="8">
        <f t="shared" si="35"/>
        <v>0</v>
      </c>
      <c r="L31" s="8">
        <f t="shared" si="35"/>
        <v>0</v>
      </c>
      <c r="M31" s="8">
        <f t="shared" si="35"/>
        <v>21065</v>
      </c>
      <c r="N31" s="8">
        <f t="shared" si="35"/>
        <v>0</v>
      </c>
      <c r="O31" s="8">
        <f t="shared" si="35"/>
        <v>15781.400000000001</v>
      </c>
      <c r="P31" s="8">
        <f t="shared" si="35"/>
        <v>0</v>
      </c>
      <c r="Q31" s="8">
        <f t="shared" si="35"/>
        <v>0</v>
      </c>
      <c r="R31" s="8">
        <f>SUM(R32:R50)</f>
        <v>15781.400000000001</v>
      </c>
      <c r="S31" s="8">
        <f t="shared" si="35"/>
        <v>0</v>
      </c>
      <c r="T31" s="8">
        <f t="shared" si="35"/>
        <v>15581.7</v>
      </c>
      <c r="U31" s="8">
        <f t="shared" si="35"/>
        <v>0</v>
      </c>
      <c r="V31" s="8">
        <f t="shared" si="35"/>
        <v>0</v>
      </c>
      <c r="W31" s="8">
        <f t="shared" si="35"/>
        <v>15581.7</v>
      </c>
      <c r="X31" s="8">
        <f t="shared" si="35"/>
        <v>0</v>
      </c>
      <c r="Y31" s="8">
        <f t="shared" si="35"/>
        <v>16204.8</v>
      </c>
      <c r="Z31" s="8">
        <f t="shared" si="35"/>
        <v>0</v>
      </c>
      <c r="AA31" s="8">
        <f t="shared" si="35"/>
        <v>0</v>
      </c>
      <c r="AB31" s="8">
        <f t="shared" si="35"/>
        <v>16204.8</v>
      </c>
      <c r="AC31" s="8">
        <f t="shared" si="35"/>
        <v>0</v>
      </c>
      <c r="AD31" s="8">
        <f t="shared" si="35"/>
        <v>16204.8</v>
      </c>
      <c r="AE31" s="8">
        <f t="shared" si="35"/>
        <v>0</v>
      </c>
      <c r="AF31" s="8">
        <f t="shared" si="35"/>
        <v>0</v>
      </c>
      <c r="AG31" s="8">
        <f t="shared" si="35"/>
        <v>16204.8</v>
      </c>
      <c r="AH31" s="8">
        <f t="shared" si="35"/>
        <v>0</v>
      </c>
      <c r="AI31" s="8">
        <f t="shared" si="35"/>
        <v>16204.8</v>
      </c>
      <c r="AJ31" s="8">
        <f t="shared" si="35"/>
        <v>0</v>
      </c>
      <c r="AK31" s="8">
        <f t="shared" si="35"/>
        <v>0</v>
      </c>
      <c r="AL31" s="8">
        <f t="shared" si="35"/>
        <v>16204.8</v>
      </c>
      <c r="AM31" s="8">
        <f t="shared" si="35"/>
        <v>0</v>
      </c>
      <c r="AN31" s="8">
        <f t="shared" si="35"/>
        <v>16204.8</v>
      </c>
      <c r="AO31" s="8">
        <f t="shared" si="35"/>
        <v>0</v>
      </c>
      <c r="AP31" s="8">
        <f t="shared" si="35"/>
        <v>0</v>
      </c>
      <c r="AQ31" s="8">
        <f t="shared" si="35"/>
        <v>16204.8</v>
      </c>
      <c r="AR31" s="8">
        <f t="shared" si="35"/>
        <v>0</v>
      </c>
      <c r="AS31" s="8">
        <f t="shared" si="35"/>
        <v>16204.8</v>
      </c>
      <c r="AT31" s="8">
        <f t="shared" si="35"/>
        <v>0</v>
      </c>
      <c r="AU31" s="8">
        <f t="shared" si="35"/>
        <v>0</v>
      </c>
      <c r="AV31" s="8">
        <f t="shared" si="35"/>
        <v>16204.8</v>
      </c>
      <c r="AW31" s="8">
        <f t="shared" si="35"/>
        <v>0</v>
      </c>
      <c r="AX31" s="8">
        <f t="shared" si="35"/>
        <v>16204.8</v>
      </c>
      <c r="AY31" s="8">
        <f t="shared" si="35"/>
        <v>0</v>
      </c>
      <c r="AZ31" s="8">
        <f t="shared" si="35"/>
        <v>0</v>
      </c>
      <c r="BA31" s="8">
        <f t="shared" si="35"/>
        <v>16204.8</v>
      </c>
      <c r="BB31" s="8">
        <f t="shared" si="35"/>
        <v>0</v>
      </c>
      <c r="BC31" s="8">
        <f t="shared" si="35"/>
        <v>16204.8</v>
      </c>
      <c r="BD31" s="8">
        <f t="shared" si="35"/>
        <v>0</v>
      </c>
      <c r="BE31" s="8">
        <f t="shared" si="35"/>
        <v>0</v>
      </c>
      <c r="BF31" s="8">
        <f t="shared" si="35"/>
        <v>16204.8</v>
      </c>
      <c r="BG31" s="8">
        <f t="shared" si="35"/>
        <v>0</v>
      </c>
    </row>
    <row r="32" spans="1:59" ht="31.5" x14ac:dyDescent="0.25">
      <c r="A32" s="10" t="s">
        <v>68</v>
      </c>
      <c r="B32" s="55" t="s">
        <v>217</v>
      </c>
      <c r="C32" s="17" t="s">
        <v>21</v>
      </c>
      <c r="D32" s="17" t="s">
        <v>31</v>
      </c>
      <c r="E32" s="11">
        <f>J32+O32+T32+Y32+AD32+AI32+AN32+AS32+AX32+BC32</f>
        <v>998.39999999999964</v>
      </c>
      <c r="F32" s="11">
        <f>K32+P32+U32+Z32+AE32+AJ32+AO32+AT32+AY32+BD32</f>
        <v>0</v>
      </c>
      <c r="G32" s="11">
        <f t="shared" ref="G32:G33" si="36">L32+Q32+V32+AA32+AF32+AK32+AP32+AU32+AZ32+BE32</f>
        <v>0</v>
      </c>
      <c r="H32" s="11">
        <f t="shared" ref="H32:H33" si="37">M32+R32+W32+AB32+AG32+AL32+AQ32+AV32+BA32+BF32</f>
        <v>998.39999999999964</v>
      </c>
      <c r="I32" s="11">
        <f t="shared" ref="I32:I33" si="38">N32+S32+X32+AC32+AH32+AM32+AR32+AW32+BB32+BG32</f>
        <v>0</v>
      </c>
      <c r="J32" s="12">
        <f>M32</f>
        <v>320.29999999999995</v>
      </c>
      <c r="K32" s="24">
        <v>0</v>
      </c>
      <c r="L32" s="24">
        <v>0</v>
      </c>
      <c r="M32" s="22">
        <f>72.6+247.7</f>
        <v>320.29999999999995</v>
      </c>
      <c r="N32" s="24">
        <v>0</v>
      </c>
      <c r="O32" s="12">
        <f>R32</f>
        <v>70.599999999999994</v>
      </c>
      <c r="P32" s="24">
        <v>0</v>
      </c>
      <c r="Q32" s="24">
        <v>0</v>
      </c>
      <c r="R32" s="19">
        <v>70.599999999999994</v>
      </c>
      <c r="S32" s="24">
        <v>0</v>
      </c>
      <c r="T32" s="12">
        <f t="shared" ref="T32:T50" si="39">W32</f>
        <v>73.400000000000006</v>
      </c>
      <c r="U32" s="24">
        <v>0</v>
      </c>
      <c r="V32" s="24">
        <v>0</v>
      </c>
      <c r="W32" s="19">
        <v>73.400000000000006</v>
      </c>
      <c r="X32" s="24">
        <v>0</v>
      </c>
      <c r="Y32" s="12">
        <f t="shared" ref="Y32:Y50" si="40">AB32</f>
        <v>76.3</v>
      </c>
      <c r="Z32" s="24">
        <v>0</v>
      </c>
      <c r="AA32" s="24">
        <v>0</v>
      </c>
      <c r="AB32" s="19">
        <v>76.3</v>
      </c>
      <c r="AC32" s="24">
        <v>0</v>
      </c>
      <c r="AD32" s="12">
        <f t="shared" ref="AD32:AD50" si="41">AG32</f>
        <v>76.3</v>
      </c>
      <c r="AE32" s="24">
        <v>0</v>
      </c>
      <c r="AF32" s="24">
        <v>0</v>
      </c>
      <c r="AG32" s="19">
        <v>76.3</v>
      </c>
      <c r="AH32" s="24">
        <v>0</v>
      </c>
      <c r="AI32" s="12">
        <f t="shared" ref="AI32:AI50" si="42">AL32</f>
        <v>76.3</v>
      </c>
      <c r="AJ32" s="24">
        <v>0</v>
      </c>
      <c r="AK32" s="24">
        <v>0</v>
      </c>
      <c r="AL32" s="19">
        <v>76.3</v>
      </c>
      <c r="AM32" s="24">
        <v>0</v>
      </c>
      <c r="AN32" s="12">
        <f t="shared" ref="AN32:AN50" si="43">AQ32</f>
        <v>76.3</v>
      </c>
      <c r="AO32" s="24">
        <v>0</v>
      </c>
      <c r="AP32" s="24">
        <v>0</v>
      </c>
      <c r="AQ32" s="19">
        <v>76.3</v>
      </c>
      <c r="AR32" s="24">
        <v>0</v>
      </c>
      <c r="AS32" s="12">
        <f t="shared" ref="AS32:AS50" si="44">AV32</f>
        <v>76.3</v>
      </c>
      <c r="AT32" s="24">
        <v>0</v>
      </c>
      <c r="AU32" s="24">
        <v>0</v>
      </c>
      <c r="AV32" s="19">
        <v>76.3</v>
      </c>
      <c r="AW32" s="24">
        <v>0</v>
      </c>
      <c r="AX32" s="12">
        <f t="shared" ref="AX32:AX50" si="45">BA32</f>
        <v>76.3</v>
      </c>
      <c r="AY32" s="24">
        <v>0</v>
      </c>
      <c r="AZ32" s="24">
        <v>0</v>
      </c>
      <c r="BA32" s="19">
        <v>76.3</v>
      </c>
      <c r="BB32" s="24">
        <v>0</v>
      </c>
      <c r="BC32" s="12">
        <f t="shared" ref="BC32:BC50" si="46">BF32</f>
        <v>76.3</v>
      </c>
      <c r="BD32" s="24">
        <v>0</v>
      </c>
      <c r="BE32" s="24">
        <v>0</v>
      </c>
      <c r="BF32" s="19">
        <v>76.3</v>
      </c>
      <c r="BG32" s="24">
        <v>0</v>
      </c>
    </row>
    <row r="33" spans="1:59" ht="31.5" x14ac:dyDescent="0.25">
      <c r="A33" s="10" t="s">
        <v>69</v>
      </c>
      <c r="B33" s="55" t="s">
        <v>209</v>
      </c>
      <c r="C33" s="17" t="s">
        <v>21</v>
      </c>
      <c r="D33" s="17" t="s">
        <v>31</v>
      </c>
      <c r="E33" s="11">
        <f t="shared" ref="E33:E50" si="47">J33+O33+T33+Y33+AD33+AI33+AN33+AS33+AX33+BC33</f>
        <v>3930.1999999999994</v>
      </c>
      <c r="F33" s="11">
        <f t="shared" ref="F33" si="48">K33+P33+U33+Z33+AE33+AJ33+AO33+AT33+AY33+BD33</f>
        <v>0</v>
      </c>
      <c r="G33" s="11">
        <f t="shared" si="36"/>
        <v>0</v>
      </c>
      <c r="H33" s="11">
        <f t="shared" si="37"/>
        <v>3930.1999999999994</v>
      </c>
      <c r="I33" s="11">
        <f t="shared" si="38"/>
        <v>0</v>
      </c>
      <c r="J33" s="12">
        <f t="shared" ref="J33:J50" si="49">M33</f>
        <v>378.5</v>
      </c>
      <c r="K33" s="24">
        <v>0</v>
      </c>
      <c r="L33" s="24">
        <v>0</v>
      </c>
      <c r="M33" s="22">
        <v>378.5</v>
      </c>
      <c r="N33" s="24">
        <v>0</v>
      </c>
      <c r="O33" s="12">
        <f t="shared" ref="O33:O50" si="50">R33</f>
        <v>369.5</v>
      </c>
      <c r="P33" s="24">
        <v>0</v>
      </c>
      <c r="Q33" s="24">
        <v>0</v>
      </c>
      <c r="R33" s="19">
        <v>369.5</v>
      </c>
      <c r="S33" s="24">
        <v>0</v>
      </c>
      <c r="T33" s="12">
        <f t="shared" si="39"/>
        <v>384.3</v>
      </c>
      <c r="U33" s="24">
        <v>0</v>
      </c>
      <c r="V33" s="24">
        <v>0</v>
      </c>
      <c r="W33" s="19">
        <v>384.3</v>
      </c>
      <c r="X33" s="24">
        <v>0</v>
      </c>
      <c r="Y33" s="12">
        <f t="shared" si="40"/>
        <v>399.7</v>
      </c>
      <c r="Z33" s="24">
        <v>0</v>
      </c>
      <c r="AA33" s="24">
        <v>0</v>
      </c>
      <c r="AB33" s="19">
        <v>399.7</v>
      </c>
      <c r="AC33" s="24">
        <v>0</v>
      </c>
      <c r="AD33" s="12">
        <f t="shared" si="41"/>
        <v>399.7</v>
      </c>
      <c r="AE33" s="24">
        <v>0</v>
      </c>
      <c r="AF33" s="24">
        <v>0</v>
      </c>
      <c r="AG33" s="19">
        <v>399.7</v>
      </c>
      <c r="AH33" s="24">
        <v>0</v>
      </c>
      <c r="AI33" s="12">
        <f t="shared" si="42"/>
        <v>399.7</v>
      </c>
      <c r="AJ33" s="24">
        <v>0</v>
      </c>
      <c r="AK33" s="24">
        <v>0</v>
      </c>
      <c r="AL33" s="19">
        <v>399.7</v>
      </c>
      <c r="AM33" s="24">
        <v>0</v>
      </c>
      <c r="AN33" s="12">
        <f t="shared" si="43"/>
        <v>399.7</v>
      </c>
      <c r="AO33" s="24">
        <v>0</v>
      </c>
      <c r="AP33" s="24">
        <v>0</v>
      </c>
      <c r="AQ33" s="19">
        <v>399.7</v>
      </c>
      <c r="AR33" s="24">
        <v>0</v>
      </c>
      <c r="AS33" s="12">
        <f t="shared" si="44"/>
        <v>399.7</v>
      </c>
      <c r="AT33" s="24">
        <v>0</v>
      </c>
      <c r="AU33" s="24">
        <v>0</v>
      </c>
      <c r="AV33" s="19">
        <v>399.7</v>
      </c>
      <c r="AW33" s="24">
        <v>0</v>
      </c>
      <c r="AX33" s="12">
        <f t="shared" si="45"/>
        <v>399.7</v>
      </c>
      <c r="AY33" s="24">
        <v>0</v>
      </c>
      <c r="AZ33" s="24">
        <v>0</v>
      </c>
      <c r="BA33" s="19">
        <v>399.7</v>
      </c>
      <c r="BB33" s="24">
        <v>0</v>
      </c>
      <c r="BC33" s="12">
        <f t="shared" si="46"/>
        <v>399.7</v>
      </c>
      <c r="BD33" s="24">
        <v>0</v>
      </c>
      <c r="BE33" s="24">
        <v>0</v>
      </c>
      <c r="BF33" s="19">
        <v>399.7</v>
      </c>
      <c r="BG33" s="24">
        <v>0</v>
      </c>
    </row>
    <row r="34" spans="1:59" ht="31.5" x14ac:dyDescent="0.25">
      <c r="A34" s="10" t="s">
        <v>70</v>
      </c>
      <c r="B34" s="55" t="s">
        <v>210</v>
      </c>
      <c r="C34" s="17" t="s">
        <v>21</v>
      </c>
      <c r="D34" s="17" t="s">
        <v>31</v>
      </c>
      <c r="E34" s="11">
        <f t="shared" si="47"/>
        <v>7554.3000000000011</v>
      </c>
      <c r="F34" s="11">
        <f t="shared" ref="F34:F50" si="51">K34+P34+U34+Z34+AE34+AJ34+AO34+AT34+AY34+BD34</f>
        <v>0</v>
      </c>
      <c r="G34" s="11">
        <f t="shared" ref="G34:G50" si="52">L34+Q34+V34+AA34+AF34+AK34+AP34+AU34+AZ34+BE34</f>
        <v>0</v>
      </c>
      <c r="H34" s="11">
        <f t="shared" ref="H34:H50" si="53">M34+R34+W34+AB34+AG34+AL34+AQ34+AV34+BA34+BF34</f>
        <v>7554.3000000000011</v>
      </c>
      <c r="I34" s="11">
        <f t="shared" ref="I34:I50" si="54">N34+S34+X34+AC34+AH34+AM34+AR34+AW34+BB34+BG34</f>
        <v>0</v>
      </c>
      <c r="J34" s="12">
        <f t="shared" si="49"/>
        <v>1039.9000000000001</v>
      </c>
      <c r="K34" s="24">
        <v>0</v>
      </c>
      <c r="L34" s="24">
        <v>0</v>
      </c>
      <c r="M34" s="22">
        <f>680.3+359.6</f>
        <v>1039.9000000000001</v>
      </c>
      <c r="N34" s="24">
        <v>0</v>
      </c>
      <c r="O34" s="12">
        <f t="shared" si="50"/>
        <v>677.8</v>
      </c>
      <c r="P34" s="24">
        <v>0</v>
      </c>
      <c r="Q34" s="24">
        <v>0</v>
      </c>
      <c r="R34" s="19">
        <v>677.8</v>
      </c>
      <c r="S34" s="24">
        <v>0</v>
      </c>
      <c r="T34" s="12">
        <f t="shared" si="39"/>
        <v>704.9</v>
      </c>
      <c r="U34" s="24">
        <v>0</v>
      </c>
      <c r="V34" s="24">
        <v>0</v>
      </c>
      <c r="W34" s="19">
        <v>704.9</v>
      </c>
      <c r="X34" s="24">
        <v>0</v>
      </c>
      <c r="Y34" s="12">
        <f t="shared" si="40"/>
        <v>733.1</v>
      </c>
      <c r="Z34" s="24">
        <v>0</v>
      </c>
      <c r="AA34" s="24">
        <v>0</v>
      </c>
      <c r="AB34" s="19">
        <v>733.1</v>
      </c>
      <c r="AC34" s="24">
        <v>0</v>
      </c>
      <c r="AD34" s="12">
        <f t="shared" si="41"/>
        <v>733.1</v>
      </c>
      <c r="AE34" s="24">
        <v>0</v>
      </c>
      <c r="AF34" s="24">
        <v>0</v>
      </c>
      <c r="AG34" s="19">
        <v>733.1</v>
      </c>
      <c r="AH34" s="24">
        <v>0</v>
      </c>
      <c r="AI34" s="12">
        <f t="shared" si="42"/>
        <v>733.1</v>
      </c>
      <c r="AJ34" s="24">
        <v>0</v>
      </c>
      <c r="AK34" s="24">
        <v>0</v>
      </c>
      <c r="AL34" s="19">
        <v>733.1</v>
      </c>
      <c r="AM34" s="24">
        <v>0</v>
      </c>
      <c r="AN34" s="12">
        <f t="shared" si="43"/>
        <v>733.1</v>
      </c>
      <c r="AO34" s="24">
        <v>0</v>
      </c>
      <c r="AP34" s="24">
        <v>0</v>
      </c>
      <c r="AQ34" s="19">
        <v>733.1</v>
      </c>
      <c r="AR34" s="24">
        <v>0</v>
      </c>
      <c r="AS34" s="12">
        <f t="shared" si="44"/>
        <v>733.1</v>
      </c>
      <c r="AT34" s="24">
        <v>0</v>
      </c>
      <c r="AU34" s="24">
        <v>0</v>
      </c>
      <c r="AV34" s="19">
        <v>733.1</v>
      </c>
      <c r="AW34" s="24">
        <v>0</v>
      </c>
      <c r="AX34" s="12">
        <f t="shared" si="45"/>
        <v>733.1</v>
      </c>
      <c r="AY34" s="24">
        <v>0</v>
      </c>
      <c r="AZ34" s="24">
        <v>0</v>
      </c>
      <c r="BA34" s="19">
        <v>733.1</v>
      </c>
      <c r="BB34" s="24">
        <v>0</v>
      </c>
      <c r="BC34" s="12">
        <f t="shared" si="46"/>
        <v>733.1</v>
      </c>
      <c r="BD34" s="24">
        <v>0</v>
      </c>
      <c r="BE34" s="24">
        <v>0</v>
      </c>
      <c r="BF34" s="19">
        <v>733.1</v>
      </c>
      <c r="BG34" s="24">
        <v>0</v>
      </c>
    </row>
    <row r="35" spans="1:59" ht="31.5" x14ac:dyDescent="0.25">
      <c r="A35" s="10" t="s">
        <v>71</v>
      </c>
      <c r="B35" s="55" t="s">
        <v>218</v>
      </c>
      <c r="C35" s="17" t="s">
        <v>21</v>
      </c>
      <c r="D35" s="17" t="s">
        <v>31</v>
      </c>
      <c r="E35" s="11">
        <f t="shared" si="47"/>
        <v>2990.4000000000005</v>
      </c>
      <c r="F35" s="11">
        <f t="shared" si="51"/>
        <v>0</v>
      </c>
      <c r="G35" s="11">
        <f t="shared" si="52"/>
        <v>0</v>
      </c>
      <c r="H35" s="11">
        <f t="shared" si="53"/>
        <v>2990.4000000000005</v>
      </c>
      <c r="I35" s="11">
        <f t="shared" si="54"/>
        <v>0</v>
      </c>
      <c r="J35" s="12">
        <f t="shared" si="49"/>
        <v>277.39999999999998</v>
      </c>
      <c r="K35" s="24">
        <v>0</v>
      </c>
      <c r="L35" s="24">
        <v>0</v>
      </c>
      <c r="M35" s="22">
        <v>277.39999999999998</v>
      </c>
      <c r="N35" s="24">
        <v>0</v>
      </c>
      <c r="O35" s="12">
        <f t="shared" si="50"/>
        <v>282.3</v>
      </c>
      <c r="P35" s="24">
        <v>0</v>
      </c>
      <c r="Q35" s="24">
        <v>0</v>
      </c>
      <c r="R35" s="19">
        <v>282.3</v>
      </c>
      <c r="S35" s="24">
        <v>0</v>
      </c>
      <c r="T35" s="12">
        <f t="shared" si="39"/>
        <v>293.60000000000002</v>
      </c>
      <c r="U35" s="24">
        <v>0</v>
      </c>
      <c r="V35" s="24">
        <v>0</v>
      </c>
      <c r="W35" s="19">
        <v>293.60000000000002</v>
      </c>
      <c r="X35" s="24">
        <v>0</v>
      </c>
      <c r="Y35" s="12">
        <f t="shared" si="40"/>
        <v>305.3</v>
      </c>
      <c r="Z35" s="24">
        <v>0</v>
      </c>
      <c r="AA35" s="24">
        <v>0</v>
      </c>
      <c r="AB35" s="19">
        <v>305.3</v>
      </c>
      <c r="AC35" s="24">
        <v>0</v>
      </c>
      <c r="AD35" s="12">
        <f t="shared" si="41"/>
        <v>305.3</v>
      </c>
      <c r="AE35" s="24">
        <v>0</v>
      </c>
      <c r="AF35" s="24">
        <v>0</v>
      </c>
      <c r="AG35" s="19">
        <v>305.3</v>
      </c>
      <c r="AH35" s="24">
        <v>0</v>
      </c>
      <c r="AI35" s="12">
        <f t="shared" si="42"/>
        <v>305.3</v>
      </c>
      <c r="AJ35" s="24">
        <v>0</v>
      </c>
      <c r="AK35" s="24">
        <v>0</v>
      </c>
      <c r="AL35" s="19">
        <v>305.3</v>
      </c>
      <c r="AM35" s="24">
        <v>0</v>
      </c>
      <c r="AN35" s="12">
        <f t="shared" si="43"/>
        <v>305.3</v>
      </c>
      <c r="AO35" s="24">
        <v>0</v>
      </c>
      <c r="AP35" s="24">
        <v>0</v>
      </c>
      <c r="AQ35" s="19">
        <v>305.3</v>
      </c>
      <c r="AR35" s="24">
        <v>0</v>
      </c>
      <c r="AS35" s="12">
        <f t="shared" si="44"/>
        <v>305.3</v>
      </c>
      <c r="AT35" s="24">
        <v>0</v>
      </c>
      <c r="AU35" s="24">
        <v>0</v>
      </c>
      <c r="AV35" s="19">
        <v>305.3</v>
      </c>
      <c r="AW35" s="24">
        <v>0</v>
      </c>
      <c r="AX35" s="12">
        <f t="shared" si="45"/>
        <v>305.3</v>
      </c>
      <c r="AY35" s="24">
        <v>0</v>
      </c>
      <c r="AZ35" s="24">
        <v>0</v>
      </c>
      <c r="BA35" s="19">
        <v>305.3</v>
      </c>
      <c r="BB35" s="24">
        <v>0</v>
      </c>
      <c r="BC35" s="12">
        <f t="shared" si="46"/>
        <v>305.3</v>
      </c>
      <c r="BD35" s="24">
        <v>0</v>
      </c>
      <c r="BE35" s="24">
        <v>0</v>
      </c>
      <c r="BF35" s="19">
        <v>305.3</v>
      </c>
      <c r="BG35" s="24">
        <v>0</v>
      </c>
    </row>
    <row r="36" spans="1:59" ht="31.5" x14ac:dyDescent="0.25">
      <c r="A36" s="10" t="s">
        <v>72</v>
      </c>
      <c r="B36" s="55" t="s">
        <v>219</v>
      </c>
      <c r="C36" s="17" t="s">
        <v>21</v>
      </c>
      <c r="D36" s="17" t="s">
        <v>31</v>
      </c>
      <c r="E36" s="11">
        <f t="shared" si="47"/>
        <v>2283.8000000000002</v>
      </c>
      <c r="F36" s="11">
        <f t="shared" si="51"/>
        <v>0</v>
      </c>
      <c r="G36" s="11">
        <f t="shared" si="52"/>
        <v>0</v>
      </c>
      <c r="H36" s="11">
        <f t="shared" si="53"/>
        <v>2283.8000000000002</v>
      </c>
      <c r="I36" s="11">
        <f t="shared" si="54"/>
        <v>0</v>
      </c>
      <c r="J36" s="12">
        <f t="shared" si="49"/>
        <v>224</v>
      </c>
      <c r="K36" s="24">
        <v>0</v>
      </c>
      <c r="L36" s="24">
        <v>0</v>
      </c>
      <c r="M36" s="22">
        <v>224</v>
      </c>
      <c r="N36" s="24">
        <v>0</v>
      </c>
      <c r="O36" s="12">
        <f t="shared" si="50"/>
        <v>214.3</v>
      </c>
      <c r="P36" s="24">
        <v>0</v>
      </c>
      <c r="Q36" s="24">
        <v>0</v>
      </c>
      <c r="R36" s="19">
        <v>214.3</v>
      </c>
      <c r="S36" s="24">
        <v>0</v>
      </c>
      <c r="T36" s="12">
        <f t="shared" si="39"/>
        <v>222.9</v>
      </c>
      <c r="U36" s="25">
        <v>0</v>
      </c>
      <c r="V36" s="25">
        <v>0</v>
      </c>
      <c r="W36" s="19">
        <v>222.9</v>
      </c>
      <c r="X36" s="25">
        <v>0</v>
      </c>
      <c r="Y36" s="12">
        <f t="shared" si="40"/>
        <v>231.8</v>
      </c>
      <c r="Z36" s="25">
        <v>0</v>
      </c>
      <c r="AA36" s="25">
        <v>0</v>
      </c>
      <c r="AB36" s="19">
        <v>231.8</v>
      </c>
      <c r="AC36" s="25">
        <v>0</v>
      </c>
      <c r="AD36" s="12">
        <f t="shared" si="41"/>
        <v>231.8</v>
      </c>
      <c r="AE36" s="25">
        <v>0</v>
      </c>
      <c r="AF36" s="25">
        <v>0</v>
      </c>
      <c r="AG36" s="19">
        <v>231.8</v>
      </c>
      <c r="AH36" s="25">
        <v>0</v>
      </c>
      <c r="AI36" s="12">
        <f t="shared" si="42"/>
        <v>231.8</v>
      </c>
      <c r="AJ36" s="25">
        <v>0</v>
      </c>
      <c r="AK36" s="25">
        <v>0</v>
      </c>
      <c r="AL36" s="19">
        <v>231.8</v>
      </c>
      <c r="AM36" s="25">
        <v>0</v>
      </c>
      <c r="AN36" s="12">
        <f t="shared" si="43"/>
        <v>231.8</v>
      </c>
      <c r="AO36" s="25">
        <v>0</v>
      </c>
      <c r="AP36" s="25">
        <v>0</v>
      </c>
      <c r="AQ36" s="19">
        <v>231.8</v>
      </c>
      <c r="AR36" s="25">
        <v>0</v>
      </c>
      <c r="AS36" s="12">
        <f t="shared" si="44"/>
        <v>231.8</v>
      </c>
      <c r="AT36" s="25">
        <v>0</v>
      </c>
      <c r="AU36" s="25">
        <v>0</v>
      </c>
      <c r="AV36" s="19">
        <v>231.8</v>
      </c>
      <c r="AW36" s="25">
        <v>0</v>
      </c>
      <c r="AX36" s="12">
        <f t="shared" si="45"/>
        <v>231.8</v>
      </c>
      <c r="AY36" s="25">
        <v>0</v>
      </c>
      <c r="AZ36" s="25">
        <v>0</v>
      </c>
      <c r="BA36" s="19">
        <v>231.8</v>
      </c>
      <c r="BB36" s="25">
        <v>0</v>
      </c>
      <c r="BC36" s="12">
        <f t="shared" si="46"/>
        <v>231.8</v>
      </c>
      <c r="BD36" s="25">
        <v>0</v>
      </c>
      <c r="BE36" s="25">
        <v>0</v>
      </c>
      <c r="BF36" s="19">
        <v>231.8</v>
      </c>
      <c r="BG36" s="25">
        <v>0</v>
      </c>
    </row>
    <row r="37" spans="1:59" ht="31.5" x14ac:dyDescent="0.25">
      <c r="A37" s="10" t="s">
        <v>73</v>
      </c>
      <c r="B37" s="55" t="s">
        <v>220</v>
      </c>
      <c r="C37" s="17" t="s">
        <v>21</v>
      </c>
      <c r="D37" s="17" t="s">
        <v>31</v>
      </c>
      <c r="E37" s="11">
        <f t="shared" si="47"/>
        <v>2096.5999999999995</v>
      </c>
      <c r="F37" s="11">
        <f t="shared" si="51"/>
        <v>0</v>
      </c>
      <c r="G37" s="11">
        <f t="shared" si="52"/>
        <v>0</v>
      </c>
      <c r="H37" s="11">
        <f t="shared" si="53"/>
        <v>2096.5999999999995</v>
      </c>
      <c r="I37" s="11">
        <f t="shared" si="54"/>
        <v>0</v>
      </c>
      <c r="J37" s="12">
        <f t="shared" si="49"/>
        <v>153.5</v>
      </c>
      <c r="K37" s="24">
        <v>0</v>
      </c>
      <c r="L37" s="24">
        <v>0</v>
      </c>
      <c r="M37" s="22">
        <v>153.5</v>
      </c>
      <c r="N37" s="24">
        <v>0</v>
      </c>
      <c r="O37" s="12">
        <f t="shared" si="50"/>
        <v>553</v>
      </c>
      <c r="P37" s="24">
        <v>0</v>
      </c>
      <c r="Q37" s="24">
        <v>0</v>
      </c>
      <c r="R37" s="19">
        <v>553</v>
      </c>
      <c r="S37" s="24">
        <v>0</v>
      </c>
      <c r="T37" s="12">
        <f t="shared" si="39"/>
        <v>167.9</v>
      </c>
      <c r="U37" s="21">
        <v>0</v>
      </c>
      <c r="V37" s="21">
        <v>0</v>
      </c>
      <c r="W37" s="19">
        <v>167.9</v>
      </c>
      <c r="X37" s="21">
        <v>0</v>
      </c>
      <c r="Y37" s="12">
        <f t="shared" si="40"/>
        <v>174.6</v>
      </c>
      <c r="Z37" s="21">
        <v>0</v>
      </c>
      <c r="AA37" s="21">
        <v>0</v>
      </c>
      <c r="AB37" s="19">
        <v>174.6</v>
      </c>
      <c r="AC37" s="21">
        <v>0</v>
      </c>
      <c r="AD37" s="12">
        <f t="shared" si="41"/>
        <v>174.6</v>
      </c>
      <c r="AE37" s="21">
        <v>0</v>
      </c>
      <c r="AF37" s="21">
        <v>0</v>
      </c>
      <c r="AG37" s="19">
        <v>174.6</v>
      </c>
      <c r="AH37" s="21">
        <v>0</v>
      </c>
      <c r="AI37" s="12">
        <f t="shared" si="42"/>
        <v>174.6</v>
      </c>
      <c r="AJ37" s="21">
        <v>0</v>
      </c>
      <c r="AK37" s="21">
        <v>0</v>
      </c>
      <c r="AL37" s="19">
        <v>174.6</v>
      </c>
      <c r="AM37" s="21">
        <v>0</v>
      </c>
      <c r="AN37" s="12">
        <f t="shared" si="43"/>
        <v>174.6</v>
      </c>
      <c r="AO37" s="21">
        <v>0</v>
      </c>
      <c r="AP37" s="21">
        <v>0</v>
      </c>
      <c r="AQ37" s="19">
        <v>174.6</v>
      </c>
      <c r="AR37" s="21">
        <v>0</v>
      </c>
      <c r="AS37" s="12">
        <f t="shared" si="44"/>
        <v>174.6</v>
      </c>
      <c r="AT37" s="21">
        <v>0</v>
      </c>
      <c r="AU37" s="21">
        <v>0</v>
      </c>
      <c r="AV37" s="19">
        <v>174.6</v>
      </c>
      <c r="AW37" s="21">
        <v>0</v>
      </c>
      <c r="AX37" s="12">
        <f t="shared" si="45"/>
        <v>174.6</v>
      </c>
      <c r="AY37" s="21">
        <v>0</v>
      </c>
      <c r="AZ37" s="21">
        <v>0</v>
      </c>
      <c r="BA37" s="19">
        <v>174.6</v>
      </c>
      <c r="BB37" s="21">
        <v>0</v>
      </c>
      <c r="BC37" s="12">
        <f t="shared" si="46"/>
        <v>174.6</v>
      </c>
      <c r="BD37" s="21">
        <v>0</v>
      </c>
      <c r="BE37" s="21">
        <v>0</v>
      </c>
      <c r="BF37" s="19">
        <v>174.6</v>
      </c>
      <c r="BG37" s="21">
        <v>0</v>
      </c>
    </row>
    <row r="38" spans="1:59" ht="31.5" x14ac:dyDescent="0.25">
      <c r="A38" s="10" t="s">
        <v>74</v>
      </c>
      <c r="B38" s="55" t="s">
        <v>211</v>
      </c>
      <c r="C38" s="17" t="s">
        <v>21</v>
      </c>
      <c r="D38" s="17" t="s">
        <v>31</v>
      </c>
      <c r="E38" s="11">
        <f t="shared" si="47"/>
        <v>5820.5000000000009</v>
      </c>
      <c r="F38" s="11">
        <f t="shared" si="51"/>
        <v>0</v>
      </c>
      <c r="G38" s="11">
        <f t="shared" si="52"/>
        <v>0</v>
      </c>
      <c r="H38" s="11">
        <f t="shared" si="53"/>
        <v>5820.5000000000009</v>
      </c>
      <c r="I38" s="11">
        <f t="shared" si="54"/>
        <v>0</v>
      </c>
      <c r="J38" s="12">
        <f t="shared" si="49"/>
        <v>2223.5</v>
      </c>
      <c r="K38" s="24">
        <v>0</v>
      </c>
      <c r="L38" s="24">
        <v>0</v>
      </c>
      <c r="M38" s="22">
        <f>394.1+1419.4+352.4+57.6</f>
        <v>2223.5</v>
      </c>
      <c r="N38" s="24">
        <v>0</v>
      </c>
      <c r="O38" s="12">
        <f t="shared" si="50"/>
        <v>374.2</v>
      </c>
      <c r="P38" s="24">
        <v>0</v>
      </c>
      <c r="Q38" s="24">
        <v>0</v>
      </c>
      <c r="R38" s="19">
        <v>374.2</v>
      </c>
      <c r="S38" s="24">
        <v>0</v>
      </c>
      <c r="T38" s="12">
        <f t="shared" si="39"/>
        <v>389.2</v>
      </c>
      <c r="U38" s="21">
        <v>0</v>
      </c>
      <c r="V38" s="21">
        <v>0</v>
      </c>
      <c r="W38" s="19">
        <v>389.2</v>
      </c>
      <c r="X38" s="21">
        <v>0</v>
      </c>
      <c r="Y38" s="12">
        <f t="shared" si="40"/>
        <v>404.8</v>
      </c>
      <c r="Z38" s="21">
        <v>0</v>
      </c>
      <c r="AA38" s="21">
        <v>0</v>
      </c>
      <c r="AB38" s="19">
        <v>404.8</v>
      </c>
      <c r="AC38" s="21">
        <v>0</v>
      </c>
      <c r="AD38" s="12">
        <f t="shared" si="41"/>
        <v>404.8</v>
      </c>
      <c r="AE38" s="21">
        <v>0</v>
      </c>
      <c r="AF38" s="21">
        <v>0</v>
      </c>
      <c r="AG38" s="19">
        <v>404.8</v>
      </c>
      <c r="AH38" s="21">
        <v>0</v>
      </c>
      <c r="AI38" s="12">
        <f t="shared" si="42"/>
        <v>404.8</v>
      </c>
      <c r="AJ38" s="21">
        <v>0</v>
      </c>
      <c r="AK38" s="21">
        <v>0</v>
      </c>
      <c r="AL38" s="19">
        <v>404.8</v>
      </c>
      <c r="AM38" s="21">
        <v>0</v>
      </c>
      <c r="AN38" s="12">
        <f t="shared" si="43"/>
        <v>404.8</v>
      </c>
      <c r="AO38" s="21">
        <v>0</v>
      </c>
      <c r="AP38" s="21">
        <v>0</v>
      </c>
      <c r="AQ38" s="19">
        <v>404.8</v>
      </c>
      <c r="AR38" s="21">
        <v>0</v>
      </c>
      <c r="AS38" s="12">
        <f t="shared" si="44"/>
        <v>404.8</v>
      </c>
      <c r="AT38" s="21">
        <v>0</v>
      </c>
      <c r="AU38" s="21">
        <v>0</v>
      </c>
      <c r="AV38" s="19">
        <v>404.8</v>
      </c>
      <c r="AW38" s="21">
        <v>0</v>
      </c>
      <c r="AX38" s="12">
        <f t="shared" si="45"/>
        <v>404.8</v>
      </c>
      <c r="AY38" s="21">
        <v>0</v>
      </c>
      <c r="AZ38" s="21">
        <v>0</v>
      </c>
      <c r="BA38" s="19">
        <v>404.8</v>
      </c>
      <c r="BB38" s="21">
        <v>0</v>
      </c>
      <c r="BC38" s="12">
        <f t="shared" si="46"/>
        <v>404.8</v>
      </c>
      <c r="BD38" s="21">
        <v>0</v>
      </c>
      <c r="BE38" s="21">
        <v>0</v>
      </c>
      <c r="BF38" s="19">
        <v>404.8</v>
      </c>
      <c r="BG38" s="21">
        <v>0</v>
      </c>
    </row>
    <row r="39" spans="1:59" ht="31.5" x14ac:dyDescent="0.25">
      <c r="A39" s="10" t="s">
        <v>75</v>
      </c>
      <c r="B39" s="55" t="s">
        <v>221</v>
      </c>
      <c r="C39" s="17" t="s">
        <v>21</v>
      </c>
      <c r="D39" s="17" t="s">
        <v>31</v>
      </c>
      <c r="E39" s="11">
        <f t="shared" si="47"/>
        <v>4251.5999999999995</v>
      </c>
      <c r="F39" s="11">
        <f t="shared" si="51"/>
        <v>0</v>
      </c>
      <c r="G39" s="11">
        <f t="shared" si="52"/>
        <v>0</v>
      </c>
      <c r="H39" s="11">
        <f t="shared" si="53"/>
        <v>4251.5999999999995</v>
      </c>
      <c r="I39" s="11">
        <f t="shared" si="54"/>
        <v>0</v>
      </c>
      <c r="J39" s="12">
        <f t="shared" si="49"/>
        <v>406.5</v>
      </c>
      <c r="K39" s="24">
        <v>0</v>
      </c>
      <c r="L39" s="24">
        <v>0</v>
      </c>
      <c r="M39" s="22">
        <v>406.5</v>
      </c>
      <c r="N39" s="24">
        <v>0</v>
      </c>
      <c r="O39" s="12">
        <f t="shared" si="50"/>
        <v>400.1</v>
      </c>
      <c r="P39" s="24">
        <v>0</v>
      </c>
      <c r="Q39" s="24">
        <v>0</v>
      </c>
      <c r="R39" s="19">
        <v>400.1</v>
      </c>
      <c r="S39" s="24">
        <v>0</v>
      </c>
      <c r="T39" s="12">
        <f t="shared" si="39"/>
        <v>416.1</v>
      </c>
      <c r="U39" s="21">
        <v>0</v>
      </c>
      <c r="V39" s="21">
        <v>0</v>
      </c>
      <c r="W39" s="19">
        <v>416.1</v>
      </c>
      <c r="X39" s="21">
        <v>0</v>
      </c>
      <c r="Y39" s="12">
        <f t="shared" si="40"/>
        <v>432.7</v>
      </c>
      <c r="Z39" s="21">
        <v>0</v>
      </c>
      <c r="AA39" s="21">
        <v>0</v>
      </c>
      <c r="AB39" s="19">
        <v>432.7</v>
      </c>
      <c r="AC39" s="21">
        <v>0</v>
      </c>
      <c r="AD39" s="12">
        <f t="shared" si="41"/>
        <v>432.7</v>
      </c>
      <c r="AE39" s="21">
        <v>0</v>
      </c>
      <c r="AF39" s="21">
        <v>0</v>
      </c>
      <c r="AG39" s="19">
        <v>432.7</v>
      </c>
      <c r="AH39" s="21">
        <v>0</v>
      </c>
      <c r="AI39" s="12">
        <f t="shared" si="42"/>
        <v>432.7</v>
      </c>
      <c r="AJ39" s="21">
        <v>0</v>
      </c>
      <c r="AK39" s="21">
        <v>0</v>
      </c>
      <c r="AL39" s="19">
        <v>432.7</v>
      </c>
      <c r="AM39" s="21">
        <v>0</v>
      </c>
      <c r="AN39" s="12">
        <f t="shared" si="43"/>
        <v>432.7</v>
      </c>
      <c r="AO39" s="21">
        <v>0</v>
      </c>
      <c r="AP39" s="21">
        <v>0</v>
      </c>
      <c r="AQ39" s="19">
        <v>432.7</v>
      </c>
      <c r="AR39" s="21">
        <v>0</v>
      </c>
      <c r="AS39" s="12">
        <f t="shared" si="44"/>
        <v>432.7</v>
      </c>
      <c r="AT39" s="21">
        <v>0</v>
      </c>
      <c r="AU39" s="21">
        <v>0</v>
      </c>
      <c r="AV39" s="19">
        <v>432.7</v>
      </c>
      <c r="AW39" s="21">
        <v>0</v>
      </c>
      <c r="AX39" s="12">
        <f t="shared" si="45"/>
        <v>432.7</v>
      </c>
      <c r="AY39" s="21">
        <v>0</v>
      </c>
      <c r="AZ39" s="21">
        <v>0</v>
      </c>
      <c r="BA39" s="19">
        <v>432.7</v>
      </c>
      <c r="BB39" s="21">
        <v>0</v>
      </c>
      <c r="BC39" s="12">
        <f t="shared" si="46"/>
        <v>432.7</v>
      </c>
      <c r="BD39" s="21">
        <v>0</v>
      </c>
      <c r="BE39" s="21">
        <v>0</v>
      </c>
      <c r="BF39" s="19">
        <v>432.7</v>
      </c>
      <c r="BG39" s="21">
        <v>0</v>
      </c>
    </row>
    <row r="40" spans="1:59" ht="31.5" x14ac:dyDescent="0.25">
      <c r="A40" s="10" t="s">
        <v>76</v>
      </c>
      <c r="B40" s="55" t="s">
        <v>222</v>
      </c>
      <c r="C40" s="17" t="s">
        <v>21</v>
      </c>
      <c r="D40" s="17" t="s">
        <v>31</v>
      </c>
      <c r="E40" s="11">
        <f t="shared" si="47"/>
        <v>4743</v>
      </c>
      <c r="F40" s="11">
        <f t="shared" si="51"/>
        <v>0</v>
      </c>
      <c r="G40" s="11">
        <f t="shared" si="52"/>
        <v>0</v>
      </c>
      <c r="H40" s="11">
        <f t="shared" si="53"/>
        <v>4743</v>
      </c>
      <c r="I40" s="11">
        <f t="shared" si="54"/>
        <v>0</v>
      </c>
      <c r="J40" s="12">
        <f t="shared" si="49"/>
        <v>514.4</v>
      </c>
      <c r="K40" s="24">
        <v>0</v>
      </c>
      <c r="L40" s="24">
        <v>0</v>
      </c>
      <c r="M40" s="22">
        <f>404.4+110</f>
        <v>514.4</v>
      </c>
      <c r="N40" s="24">
        <v>0</v>
      </c>
      <c r="O40" s="12">
        <f t="shared" si="50"/>
        <v>805.1</v>
      </c>
      <c r="P40" s="24">
        <v>0</v>
      </c>
      <c r="Q40" s="24">
        <v>0</v>
      </c>
      <c r="R40" s="19">
        <v>805.1</v>
      </c>
      <c r="S40" s="24">
        <v>0</v>
      </c>
      <c r="T40" s="12">
        <f t="shared" si="39"/>
        <v>413.5</v>
      </c>
      <c r="U40" s="21">
        <v>0</v>
      </c>
      <c r="V40" s="21">
        <v>0</v>
      </c>
      <c r="W40" s="19">
        <v>413.5</v>
      </c>
      <c r="X40" s="21">
        <v>0</v>
      </c>
      <c r="Y40" s="12">
        <f t="shared" si="40"/>
        <v>430</v>
      </c>
      <c r="Z40" s="21">
        <v>0</v>
      </c>
      <c r="AA40" s="21">
        <v>0</v>
      </c>
      <c r="AB40" s="19">
        <v>430</v>
      </c>
      <c r="AC40" s="21">
        <v>0</v>
      </c>
      <c r="AD40" s="12">
        <f t="shared" si="41"/>
        <v>430</v>
      </c>
      <c r="AE40" s="21">
        <v>0</v>
      </c>
      <c r="AF40" s="21">
        <v>0</v>
      </c>
      <c r="AG40" s="19">
        <v>430</v>
      </c>
      <c r="AH40" s="21">
        <v>0</v>
      </c>
      <c r="AI40" s="12">
        <f t="shared" si="42"/>
        <v>430</v>
      </c>
      <c r="AJ40" s="21">
        <v>0</v>
      </c>
      <c r="AK40" s="21">
        <v>0</v>
      </c>
      <c r="AL40" s="19">
        <v>430</v>
      </c>
      <c r="AM40" s="21">
        <v>0</v>
      </c>
      <c r="AN40" s="12">
        <f t="shared" si="43"/>
        <v>430</v>
      </c>
      <c r="AO40" s="21">
        <v>0</v>
      </c>
      <c r="AP40" s="21">
        <v>0</v>
      </c>
      <c r="AQ40" s="19">
        <v>430</v>
      </c>
      <c r="AR40" s="21">
        <v>0</v>
      </c>
      <c r="AS40" s="12">
        <f t="shared" si="44"/>
        <v>430</v>
      </c>
      <c r="AT40" s="21">
        <v>0</v>
      </c>
      <c r="AU40" s="21">
        <v>0</v>
      </c>
      <c r="AV40" s="19">
        <v>430</v>
      </c>
      <c r="AW40" s="21">
        <v>0</v>
      </c>
      <c r="AX40" s="12">
        <f t="shared" si="45"/>
        <v>430</v>
      </c>
      <c r="AY40" s="21">
        <v>0</v>
      </c>
      <c r="AZ40" s="21">
        <v>0</v>
      </c>
      <c r="BA40" s="19">
        <v>430</v>
      </c>
      <c r="BB40" s="21">
        <v>0</v>
      </c>
      <c r="BC40" s="12">
        <f t="shared" si="46"/>
        <v>430</v>
      </c>
      <c r="BD40" s="21">
        <v>0</v>
      </c>
      <c r="BE40" s="21">
        <v>0</v>
      </c>
      <c r="BF40" s="19">
        <v>430</v>
      </c>
      <c r="BG40" s="21">
        <v>0</v>
      </c>
    </row>
    <row r="41" spans="1:59" ht="31.5" x14ac:dyDescent="0.25">
      <c r="A41" s="10" t="s">
        <v>77</v>
      </c>
      <c r="B41" s="55" t="s">
        <v>212</v>
      </c>
      <c r="C41" s="17" t="s">
        <v>21</v>
      </c>
      <c r="D41" s="17" t="s">
        <v>31</v>
      </c>
      <c r="E41" s="11">
        <f t="shared" si="47"/>
        <v>62009.30000000001</v>
      </c>
      <c r="F41" s="11">
        <f t="shared" si="51"/>
        <v>0</v>
      </c>
      <c r="G41" s="11">
        <f t="shared" si="52"/>
        <v>0</v>
      </c>
      <c r="H41" s="11">
        <f t="shared" si="53"/>
        <v>62009.30000000001</v>
      </c>
      <c r="I41" s="11">
        <f t="shared" si="54"/>
        <v>0</v>
      </c>
      <c r="J41" s="12">
        <f t="shared" si="49"/>
        <v>6912</v>
      </c>
      <c r="K41" s="24">
        <v>0</v>
      </c>
      <c r="L41" s="24">
        <v>0</v>
      </c>
      <c r="M41" s="22">
        <f>779.8+2818.9+2573.3+740</f>
        <v>6912</v>
      </c>
      <c r="N41" s="24">
        <v>0</v>
      </c>
      <c r="O41" s="12">
        <f t="shared" si="50"/>
        <v>5732.6</v>
      </c>
      <c r="P41" s="24">
        <v>0</v>
      </c>
      <c r="Q41" s="24">
        <v>0</v>
      </c>
      <c r="R41" s="19">
        <v>5732.6</v>
      </c>
      <c r="S41" s="24">
        <v>0</v>
      </c>
      <c r="T41" s="12">
        <f t="shared" si="39"/>
        <v>5961.9</v>
      </c>
      <c r="U41" s="21">
        <v>0</v>
      </c>
      <c r="V41" s="21">
        <v>0</v>
      </c>
      <c r="W41" s="19">
        <v>5961.9</v>
      </c>
      <c r="X41" s="21">
        <v>0</v>
      </c>
      <c r="Y41" s="12">
        <f t="shared" si="40"/>
        <v>6200.4</v>
      </c>
      <c r="Z41" s="21">
        <v>0</v>
      </c>
      <c r="AA41" s="21">
        <v>0</v>
      </c>
      <c r="AB41" s="19">
        <v>6200.4</v>
      </c>
      <c r="AC41" s="21">
        <v>0</v>
      </c>
      <c r="AD41" s="12">
        <f t="shared" si="41"/>
        <v>6200.4</v>
      </c>
      <c r="AE41" s="21">
        <v>0</v>
      </c>
      <c r="AF41" s="21">
        <v>0</v>
      </c>
      <c r="AG41" s="19">
        <v>6200.4</v>
      </c>
      <c r="AH41" s="21">
        <v>0</v>
      </c>
      <c r="AI41" s="12">
        <f t="shared" si="42"/>
        <v>6200.4</v>
      </c>
      <c r="AJ41" s="21">
        <v>0</v>
      </c>
      <c r="AK41" s="21">
        <v>0</v>
      </c>
      <c r="AL41" s="19">
        <v>6200.4</v>
      </c>
      <c r="AM41" s="21">
        <v>0</v>
      </c>
      <c r="AN41" s="12">
        <f t="shared" si="43"/>
        <v>6200.4</v>
      </c>
      <c r="AO41" s="21">
        <v>0</v>
      </c>
      <c r="AP41" s="21">
        <v>0</v>
      </c>
      <c r="AQ41" s="19">
        <v>6200.4</v>
      </c>
      <c r="AR41" s="21">
        <v>0</v>
      </c>
      <c r="AS41" s="12">
        <f t="shared" si="44"/>
        <v>6200.4</v>
      </c>
      <c r="AT41" s="21">
        <v>0</v>
      </c>
      <c r="AU41" s="21">
        <v>0</v>
      </c>
      <c r="AV41" s="19">
        <v>6200.4</v>
      </c>
      <c r="AW41" s="21">
        <v>0</v>
      </c>
      <c r="AX41" s="12">
        <f t="shared" si="45"/>
        <v>6200.4</v>
      </c>
      <c r="AY41" s="21">
        <v>0</v>
      </c>
      <c r="AZ41" s="21">
        <v>0</v>
      </c>
      <c r="BA41" s="19">
        <v>6200.4</v>
      </c>
      <c r="BB41" s="21">
        <v>0</v>
      </c>
      <c r="BC41" s="12">
        <f t="shared" si="46"/>
        <v>6200.4</v>
      </c>
      <c r="BD41" s="21">
        <v>0</v>
      </c>
      <c r="BE41" s="21">
        <v>0</v>
      </c>
      <c r="BF41" s="19">
        <v>6200.4</v>
      </c>
      <c r="BG41" s="21">
        <v>0</v>
      </c>
    </row>
    <row r="42" spans="1:59" ht="31.5" x14ac:dyDescent="0.25">
      <c r="A42" s="10" t="s">
        <v>78</v>
      </c>
      <c r="B42" s="55" t="s">
        <v>213</v>
      </c>
      <c r="C42" s="17" t="s">
        <v>21</v>
      </c>
      <c r="D42" s="17" t="s">
        <v>31</v>
      </c>
      <c r="E42" s="11">
        <f t="shared" si="47"/>
        <v>2797.8</v>
      </c>
      <c r="F42" s="11">
        <f t="shared" si="51"/>
        <v>0</v>
      </c>
      <c r="G42" s="11">
        <f t="shared" si="52"/>
        <v>0</v>
      </c>
      <c r="H42" s="11">
        <f t="shared" si="53"/>
        <v>2797.8</v>
      </c>
      <c r="I42" s="11">
        <f t="shared" si="54"/>
        <v>0</v>
      </c>
      <c r="J42" s="12">
        <f t="shared" si="49"/>
        <v>269.60000000000002</v>
      </c>
      <c r="K42" s="24">
        <v>0</v>
      </c>
      <c r="L42" s="24">
        <v>0</v>
      </c>
      <c r="M42" s="22">
        <v>269.60000000000002</v>
      </c>
      <c r="N42" s="24">
        <v>0</v>
      </c>
      <c r="O42" s="12">
        <f t="shared" si="50"/>
        <v>263.10000000000002</v>
      </c>
      <c r="P42" s="24">
        <v>0</v>
      </c>
      <c r="Q42" s="24">
        <v>0</v>
      </c>
      <c r="R42" s="19">
        <v>263.10000000000002</v>
      </c>
      <c r="S42" s="24">
        <v>0</v>
      </c>
      <c r="T42" s="12">
        <f t="shared" si="39"/>
        <v>273.60000000000002</v>
      </c>
      <c r="U42" s="21">
        <v>0</v>
      </c>
      <c r="V42" s="21">
        <v>0</v>
      </c>
      <c r="W42" s="19">
        <v>273.60000000000002</v>
      </c>
      <c r="X42" s="21">
        <v>0</v>
      </c>
      <c r="Y42" s="12">
        <f t="shared" si="40"/>
        <v>284.5</v>
      </c>
      <c r="Z42" s="21">
        <v>0</v>
      </c>
      <c r="AA42" s="21">
        <v>0</v>
      </c>
      <c r="AB42" s="19">
        <v>284.5</v>
      </c>
      <c r="AC42" s="21">
        <v>0</v>
      </c>
      <c r="AD42" s="12">
        <f t="shared" si="41"/>
        <v>284.5</v>
      </c>
      <c r="AE42" s="21">
        <v>0</v>
      </c>
      <c r="AF42" s="21">
        <v>0</v>
      </c>
      <c r="AG42" s="19">
        <v>284.5</v>
      </c>
      <c r="AH42" s="21">
        <v>0</v>
      </c>
      <c r="AI42" s="12">
        <f t="shared" si="42"/>
        <v>284.5</v>
      </c>
      <c r="AJ42" s="21">
        <v>0</v>
      </c>
      <c r="AK42" s="21">
        <v>0</v>
      </c>
      <c r="AL42" s="19">
        <v>284.5</v>
      </c>
      <c r="AM42" s="21">
        <v>0</v>
      </c>
      <c r="AN42" s="12">
        <f t="shared" si="43"/>
        <v>284.5</v>
      </c>
      <c r="AO42" s="21">
        <v>0</v>
      </c>
      <c r="AP42" s="21">
        <v>0</v>
      </c>
      <c r="AQ42" s="19">
        <v>284.5</v>
      </c>
      <c r="AR42" s="21">
        <v>0</v>
      </c>
      <c r="AS42" s="12">
        <f t="shared" si="44"/>
        <v>284.5</v>
      </c>
      <c r="AT42" s="21">
        <v>0</v>
      </c>
      <c r="AU42" s="21">
        <v>0</v>
      </c>
      <c r="AV42" s="19">
        <v>284.5</v>
      </c>
      <c r="AW42" s="21">
        <v>0</v>
      </c>
      <c r="AX42" s="12">
        <f t="shared" si="45"/>
        <v>284.5</v>
      </c>
      <c r="AY42" s="21">
        <v>0</v>
      </c>
      <c r="AZ42" s="21">
        <v>0</v>
      </c>
      <c r="BA42" s="19">
        <v>284.5</v>
      </c>
      <c r="BB42" s="21">
        <v>0</v>
      </c>
      <c r="BC42" s="12">
        <f t="shared" si="46"/>
        <v>284.5</v>
      </c>
      <c r="BD42" s="21">
        <v>0</v>
      </c>
      <c r="BE42" s="21">
        <v>0</v>
      </c>
      <c r="BF42" s="19">
        <v>284.5</v>
      </c>
      <c r="BG42" s="21">
        <v>0</v>
      </c>
    </row>
    <row r="43" spans="1:59" ht="31.5" x14ac:dyDescent="0.25">
      <c r="A43" s="10" t="s">
        <v>79</v>
      </c>
      <c r="B43" s="55" t="s">
        <v>214</v>
      </c>
      <c r="C43" s="17" t="s">
        <v>21</v>
      </c>
      <c r="D43" s="17" t="s">
        <v>31</v>
      </c>
      <c r="E43" s="11">
        <f t="shared" si="47"/>
        <v>3215.7000000000007</v>
      </c>
      <c r="F43" s="11">
        <f t="shared" si="51"/>
        <v>0</v>
      </c>
      <c r="G43" s="11">
        <f t="shared" si="52"/>
        <v>0</v>
      </c>
      <c r="H43" s="11">
        <f t="shared" si="53"/>
        <v>3215.7000000000007</v>
      </c>
      <c r="I43" s="11">
        <f t="shared" si="54"/>
        <v>0</v>
      </c>
      <c r="J43" s="12">
        <f t="shared" si="49"/>
        <v>302.8</v>
      </c>
      <c r="K43" s="24">
        <v>0</v>
      </c>
      <c r="L43" s="24">
        <v>0</v>
      </c>
      <c r="M43" s="22">
        <v>302.8</v>
      </c>
      <c r="N43" s="24">
        <v>0</v>
      </c>
      <c r="O43" s="12">
        <f t="shared" si="50"/>
        <v>303.10000000000002</v>
      </c>
      <c r="P43" s="24">
        <v>0</v>
      </c>
      <c r="Q43" s="24">
        <v>0</v>
      </c>
      <c r="R43" s="19">
        <v>303.10000000000002</v>
      </c>
      <c r="S43" s="24">
        <v>0</v>
      </c>
      <c r="T43" s="12">
        <f t="shared" si="39"/>
        <v>315.2</v>
      </c>
      <c r="U43" s="21">
        <v>0</v>
      </c>
      <c r="V43" s="21">
        <v>0</v>
      </c>
      <c r="W43" s="19">
        <v>315.2</v>
      </c>
      <c r="X43" s="21">
        <v>0</v>
      </c>
      <c r="Y43" s="12">
        <f t="shared" si="40"/>
        <v>327.8</v>
      </c>
      <c r="Z43" s="21">
        <v>0</v>
      </c>
      <c r="AA43" s="21">
        <v>0</v>
      </c>
      <c r="AB43" s="19">
        <v>327.8</v>
      </c>
      <c r="AC43" s="21">
        <v>0</v>
      </c>
      <c r="AD43" s="12">
        <f t="shared" si="41"/>
        <v>327.8</v>
      </c>
      <c r="AE43" s="21">
        <v>0</v>
      </c>
      <c r="AF43" s="21">
        <v>0</v>
      </c>
      <c r="AG43" s="19">
        <v>327.8</v>
      </c>
      <c r="AH43" s="21">
        <v>0</v>
      </c>
      <c r="AI43" s="12">
        <f t="shared" si="42"/>
        <v>327.8</v>
      </c>
      <c r="AJ43" s="21">
        <v>0</v>
      </c>
      <c r="AK43" s="21">
        <v>0</v>
      </c>
      <c r="AL43" s="19">
        <v>327.8</v>
      </c>
      <c r="AM43" s="21">
        <v>0</v>
      </c>
      <c r="AN43" s="12">
        <f t="shared" si="43"/>
        <v>327.8</v>
      </c>
      <c r="AO43" s="21">
        <v>0</v>
      </c>
      <c r="AP43" s="21">
        <v>0</v>
      </c>
      <c r="AQ43" s="19">
        <v>327.8</v>
      </c>
      <c r="AR43" s="21">
        <v>0</v>
      </c>
      <c r="AS43" s="12">
        <f t="shared" si="44"/>
        <v>327.8</v>
      </c>
      <c r="AT43" s="21">
        <v>0</v>
      </c>
      <c r="AU43" s="21">
        <v>0</v>
      </c>
      <c r="AV43" s="19">
        <v>327.8</v>
      </c>
      <c r="AW43" s="21">
        <v>0</v>
      </c>
      <c r="AX43" s="12">
        <f t="shared" si="45"/>
        <v>327.8</v>
      </c>
      <c r="AY43" s="21">
        <v>0</v>
      </c>
      <c r="AZ43" s="21">
        <v>0</v>
      </c>
      <c r="BA43" s="19">
        <v>327.8</v>
      </c>
      <c r="BB43" s="21">
        <v>0</v>
      </c>
      <c r="BC43" s="12">
        <f t="shared" si="46"/>
        <v>327.8</v>
      </c>
      <c r="BD43" s="21">
        <v>0</v>
      </c>
      <c r="BE43" s="21">
        <v>0</v>
      </c>
      <c r="BF43" s="19">
        <v>327.8</v>
      </c>
      <c r="BG43" s="21">
        <v>0</v>
      </c>
    </row>
    <row r="44" spans="1:59" ht="31.5" x14ac:dyDescent="0.25">
      <c r="A44" s="10" t="s">
        <v>80</v>
      </c>
      <c r="B44" s="28" t="s">
        <v>215</v>
      </c>
      <c r="C44" s="17" t="s">
        <v>21</v>
      </c>
      <c r="D44" s="17" t="s">
        <v>31</v>
      </c>
      <c r="E44" s="11">
        <f t="shared" si="47"/>
        <v>7092.7000000000007</v>
      </c>
      <c r="F44" s="11">
        <f t="shared" si="51"/>
        <v>0</v>
      </c>
      <c r="G44" s="11">
        <f t="shared" si="52"/>
        <v>0</v>
      </c>
      <c r="H44" s="11">
        <f t="shared" si="53"/>
        <v>7092.7000000000007</v>
      </c>
      <c r="I44" s="11">
        <f t="shared" si="54"/>
        <v>0</v>
      </c>
      <c r="J44" s="12">
        <f t="shared" si="49"/>
        <v>1352.4</v>
      </c>
      <c r="K44" s="24">
        <v>0</v>
      </c>
      <c r="L44" s="24">
        <v>0</v>
      </c>
      <c r="M44" s="22">
        <f>360.4+797.1+194.9</f>
        <v>1352.4</v>
      </c>
      <c r="N44" s="24">
        <v>0</v>
      </c>
      <c r="O44" s="12">
        <f t="shared" si="50"/>
        <v>597.20000000000005</v>
      </c>
      <c r="P44" s="24">
        <v>0</v>
      </c>
      <c r="Q44" s="24">
        <v>0</v>
      </c>
      <c r="R44" s="19">
        <v>597.20000000000005</v>
      </c>
      <c r="S44" s="24">
        <v>0</v>
      </c>
      <c r="T44" s="12">
        <f t="shared" si="39"/>
        <v>621.1</v>
      </c>
      <c r="U44" s="21">
        <v>0</v>
      </c>
      <c r="V44" s="21">
        <v>0</v>
      </c>
      <c r="W44" s="19">
        <v>621.1</v>
      </c>
      <c r="X44" s="21">
        <v>0</v>
      </c>
      <c r="Y44" s="12">
        <f t="shared" si="40"/>
        <v>646</v>
      </c>
      <c r="Z44" s="21">
        <v>0</v>
      </c>
      <c r="AA44" s="21">
        <v>0</v>
      </c>
      <c r="AB44" s="19">
        <v>646</v>
      </c>
      <c r="AC44" s="21">
        <v>0</v>
      </c>
      <c r="AD44" s="12">
        <f t="shared" si="41"/>
        <v>646</v>
      </c>
      <c r="AE44" s="21">
        <v>0</v>
      </c>
      <c r="AF44" s="21">
        <v>0</v>
      </c>
      <c r="AG44" s="19">
        <v>646</v>
      </c>
      <c r="AH44" s="21">
        <v>0</v>
      </c>
      <c r="AI44" s="12">
        <f t="shared" si="42"/>
        <v>646</v>
      </c>
      <c r="AJ44" s="21">
        <v>0</v>
      </c>
      <c r="AK44" s="21">
        <v>0</v>
      </c>
      <c r="AL44" s="19">
        <v>646</v>
      </c>
      <c r="AM44" s="21">
        <v>0</v>
      </c>
      <c r="AN44" s="12">
        <f t="shared" si="43"/>
        <v>646</v>
      </c>
      <c r="AO44" s="21">
        <v>0</v>
      </c>
      <c r="AP44" s="21">
        <v>0</v>
      </c>
      <c r="AQ44" s="19">
        <v>646</v>
      </c>
      <c r="AR44" s="21">
        <v>0</v>
      </c>
      <c r="AS44" s="12">
        <f t="shared" si="44"/>
        <v>646</v>
      </c>
      <c r="AT44" s="21">
        <v>0</v>
      </c>
      <c r="AU44" s="21">
        <v>0</v>
      </c>
      <c r="AV44" s="19">
        <v>646</v>
      </c>
      <c r="AW44" s="21">
        <v>0</v>
      </c>
      <c r="AX44" s="12">
        <f t="shared" si="45"/>
        <v>646</v>
      </c>
      <c r="AY44" s="21">
        <v>0</v>
      </c>
      <c r="AZ44" s="21">
        <v>0</v>
      </c>
      <c r="BA44" s="19">
        <v>646</v>
      </c>
      <c r="BB44" s="21">
        <v>0</v>
      </c>
      <c r="BC44" s="12">
        <f t="shared" si="46"/>
        <v>646</v>
      </c>
      <c r="BD44" s="21">
        <v>0</v>
      </c>
      <c r="BE44" s="21">
        <v>0</v>
      </c>
      <c r="BF44" s="19">
        <v>646</v>
      </c>
      <c r="BG44" s="21">
        <v>0</v>
      </c>
    </row>
    <row r="45" spans="1:59" ht="31.5" x14ac:dyDescent="0.25">
      <c r="A45" s="10" t="s">
        <v>81</v>
      </c>
      <c r="B45" s="55" t="s">
        <v>223</v>
      </c>
      <c r="C45" s="17" t="s">
        <v>21</v>
      </c>
      <c r="D45" s="17" t="s">
        <v>31</v>
      </c>
      <c r="E45" s="11">
        <f t="shared" si="47"/>
        <v>5136.7999999999993</v>
      </c>
      <c r="F45" s="11">
        <f t="shared" si="51"/>
        <v>0</v>
      </c>
      <c r="G45" s="11">
        <f t="shared" si="52"/>
        <v>0</v>
      </c>
      <c r="H45" s="11">
        <f t="shared" si="53"/>
        <v>5136.7999999999993</v>
      </c>
      <c r="I45" s="11">
        <f t="shared" si="54"/>
        <v>0</v>
      </c>
      <c r="J45" s="12">
        <f t="shared" si="49"/>
        <v>1829.4</v>
      </c>
      <c r="K45" s="24">
        <v>0</v>
      </c>
      <c r="L45" s="24">
        <v>0</v>
      </c>
      <c r="M45" s="22">
        <f>339.1+1490.3</f>
        <v>1829.4</v>
      </c>
      <c r="N45" s="24">
        <v>0</v>
      </c>
      <c r="O45" s="12">
        <f t="shared" si="50"/>
        <v>344.1</v>
      </c>
      <c r="P45" s="24">
        <v>0</v>
      </c>
      <c r="Q45" s="24">
        <v>0</v>
      </c>
      <c r="R45" s="19">
        <v>344.1</v>
      </c>
      <c r="S45" s="24">
        <v>0</v>
      </c>
      <c r="T45" s="12">
        <f t="shared" si="39"/>
        <v>357.9</v>
      </c>
      <c r="U45" s="21">
        <v>0</v>
      </c>
      <c r="V45" s="21">
        <v>0</v>
      </c>
      <c r="W45" s="19">
        <v>357.9</v>
      </c>
      <c r="X45" s="21">
        <v>0</v>
      </c>
      <c r="Y45" s="12">
        <f t="shared" si="40"/>
        <v>372.2</v>
      </c>
      <c r="Z45" s="21">
        <v>0</v>
      </c>
      <c r="AA45" s="21">
        <v>0</v>
      </c>
      <c r="AB45" s="19">
        <v>372.2</v>
      </c>
      <c r="AC45" s="21">
        <v>0</v>
      </c>
      <c r="AD45" s="12">
        <f t="shared" si="41"/>
        <v>372.2</v>
      </c>
      <c r="AE45" s="21">
        <v>0</v>
      </c>
      <c r="AF45" s="21">
        <v>0</v>
      </c>
      <c r="AG45" s="19">
        <v>372.2</v>
      </c>
      <c r="AH45" s="21">
        <v>0</v>
      </c>
      <c r="AI45" s="12">
        <f t="shared" si="42"/>
        <v>372.2</v>
      </c>
      <c r="AJ45" s="21">
        <v>0</v>
      </c>
      <c r="AK45" s="21">
        <v>0</v>
      </c>
      <c r="AL45" s="19">
        <v>372.2</v>
      </c>
      <c r="AM45" s="21">
        <v>0</v>
      </c>
      <c r="AN45" s="12">
        <f t="shared" si="43"/>
        <v>372.2</v>
      </c>
      <c r="AO45" s="21">
        <v>0</v>
      </c>
      <c r="AP45" s="21">
        <v>0</v>
      </c>
      <c r="AQ45" s="19">
        <v>372.2</v>
      </c>
      <c r="AR45" s="21">
        <v>0</v>
      </c>
      <c r="AS45" s="12">
        <f t="shared" si="44"/>
        <v>372.2</v>
      </c>
      <c r="AT45" s="21">
        <v>0</v>
      </c>
      <c r="AU45" s="21">
        <v>0</v>
      </c>
      <c r="AV45" s="19">
        <v>372.2</v>
      </c>
      <c r="AW45" s="21">
        <v>0</v>
      </c>
      <c r="AX45" s="12">
        <f t="shared" si="45"/>
        <v>372.2</v>
      </c>
      <c r="AY45" s="21">
        <v>0</v>
      </c>
      <c r="AZ45" s="21">
        <v>0</v>
      </c>
      <c r="BA45" s="19">
        <v>372.2</v>
      </c>
      <c r="BB45" s="21">
        <v>0</v>
      </c>
      <c r="BC45" s="12">
        <f t="shared" si="46"/>
        <v>372.2</v>
      </c>
      <c r="BD45" s="21">
        <v>0</v>
      </c>
      <c r="BE45" s="21">
        <v>0</v>
      </c>
      <c r="BF45" s="19">
        <v>372.2</v>
      </c>
      <c r="BG45" s="21">
        <v>0</v>
      </c>
    </row>
    <row r="46" spans="1:59" ht="31.5" x14ac:dyDescent="0.25">
      <c r="A46" s="10" t="s">
        <v>82</v>
      </c>
      <c r="B46" s="55" t="s">
        <v>216</v>
      </c>
      <c r="C46" s="17" t="s">
        <v>21</v>
      </c>
      <c r="D46" s="17" t="s">
        <v>31</v>
      </c>
      <c r="E46" s="11">
        <f t="shared" si="47"/>
        <v>2508.2999999999997</v>
      </c>
      <c r="F46" s="11">
        <f t="shared" si="51"/>
        <v>0</v>
      </c>
      <c r="G46" s="11">
        <f t="shared" si="52"/>
        <v>0</v>
      </c>
      <c r="H46" s="11">
        <f t="shared" si="53"/>
        <v>2508.2999999999997</v>
      </c>
      <c r="I46" s="11">
        <f t="shared" si="54"/>
        <v>0</v>
      </c>
      <c r="J46" s="12">
        <f t="shared" si="49"/>
        <v>293.89999999999998</v>
      </c>
      <c r="K46" s="24">
        <v>0</v>
      </c>
      <c r="L46" s="24">
        <v>0</v>
      </c>
      <c r="M46" s="22">
        <f>220.9+73</f>
        <v>293.89999999999998</v>
      </c>
      <c r="N46" s="24">
        <v>0</v>
      </c>
      <c r="O46" s="12">
        <f t="shared" si="50"/>
        <v>230.4</v>
      </c>
      <c r="P46" s="24">
        <v>0</v>
      </c>
      <c r="Q46" s="24">
        <v>0</v>
      </c>
      <c r="R46" s="19">
        <v>230.4</v>
      </c>
      <c r="S46" s="24">
        <v>0</v>
      </c>
      <c r="T46" s="12">
        <f t="shared" si="39"/>
        <v>239.6</v>
      </c>
      <c r="U46" s="21">
        <v>0</v>
      </c>
      <c r="V46" s="21">
        <v>0</v>
      </c>
      <c r="W46" s="19">
        <v>239.6</v>
      </c>
      <c r="X46" s="21">
        <v>0</v>
      </c>
      <c r="Y46" s="12">
        <f t="shared" si="40"/>
        <v>249.2</v>
      </c>
      <c r="Z46" s="21">
        <v>0</v>
      </c>
      <c r="AA46" s="21">
        <v>0</v>
      </c>
      <c r="AB46" s="19">
        <v>249.2</v>
      </c>
      <c r="AC46" s="21">
        <v>0</v>
      </c>
      <c r="AD46" s="12">
        <f t="shared" si="41"/>
        <v>249.2</v>
      </c>
      <c r="AE46" s="21">
        <v>0</v>
      </c>
      <c r="AF46" s="21">
        <v>0</v>
      </c>
      <c r="AG46" s="19">
        <v>249.2</v>
      </c>
      <c r="AH46" s="21">
        <v>0</v>
      </c>
      <c r="AI46" s="12">
        <f t="shared" si="42"/>
        <v>249.2</v>
      </c>
      <c r="AJ46" s="21">
        <v>0</v>
      </c>
      <c r="AK46" s="21">
        <v>0</v>
      </c>
      <c r="AL46" s="19">
        <v>249.2</v>
      </c>
      <c r="AM46" s="21">
        <v>0</v>
      </c>
      <c r="AN46" s="12">
        <f t="shared" si="43"/>
        <v>249.2</v>
      </c>
      <c r="AO46" s="21">
        <v>0</v>
      </c>
      <c r="AP46" s="21">
        <v>0</v>
      </c>
      <c r="AQ46" s="19">
        <v>249.2</v>
      </c>
      <c r="AR46" s="21">
        <v>0</v>
      </c>
      <c r="AS46" s="12">
        <f t="shared" si="44"/>
        <v>249.2</v>
      </c>
      <c r="AT46" s="21">
        <v>0</v>
      </c>
      <c r="AU46" s="21">
        <v>0</v>
      </c>
      <c r="AV46" s="19">
        <v>249.2</v>
      </c>
      <c r="AW46" s="21">
        <v>0</v>
      </c>
      <c r="AX46" s="12">
        <f t="shared" si="45"/>
        <v>249.2</v>
      </c>
      <c r="AY46" s="21">
        <v>0</v>
      </c>
      <c r="AZ46" s="21">
        <v>0</v>
      </c>
      <c r="BA46" s="19">
        <v>249.2</v>
      </c>
      <c r="BB46" s="21">
        <v>0</v>
      </c>
      <c r="BC46" s="12">
        <f t="shared" si="46"/>
        <v>249.2</v>
      </c>
      <c r="BD46" s="21">
        <v>0</v>
      </c>
      <c r="BE46" s="21">
        <v>0</v>
      </c>
      <c r="BF46" s="19">
        <v>249.2</v>
      </c>
      <c r="BG46" s="21">
        <v>0</v>
      </c>
    </row>
    <row r="47" spans="1:59" ht="31.5" x14ac:dyDescent="0.25">
      <c r="A47" s="10" t="s">
        <v>83</v>
      </c>
      <c r="B47" s="55" t="s">
        <v>224</v>
      </c>
      <c r="C47" s="17" t="s">
        <v>21</v>
      </c>
      <c r="D47" s="17" t="s">
        <v>31</v>
      </c>
      <c r="E47" s="11">
        <f t="shared" si="47"/>
        <v>1714.7999999999997</v>
      </c>
      <c r="F47" s="11">
        <f t="shared" si="51"/>
        <v>0</v>
      </c>
      <c r="G47" s="11">
        <f t="shared" si="52"/>
        <v>0</v>
      </c>
      <c r="H47" s="11">
        <f t="shared" si="53"/>
        <v>1714.7999999999997</v>
      </c>
      <c r="I47" s="11">
        <f t="shared" si="54"/>
        <v>0</v>
      </c>
      <c r="J47" s="12">
        <f t="shared" si="49"/>
        <v>163.30000000000001</v>
      </c>
      <c r="K47" s="24">
        <v>0</v>
      </c>
      <c r="L47" s="24">
        <v>0</v>
      </c>
      <c r="M47" s="22">
        <v>163.30000000000001</v>
      </c>
      <c r="N47" s="24">
        <v>0</v>
      </c>
      <c r="O47" s="12">
        <f t="shared" si="50"/>
        <v>161.4</v>
      </c>
      <c r="P47" s="24">
        <v>0</v>
      </c>
      <c r="Q47" s="24">
        <v>0</v>
      </c>
      <c r="R47" s="19">
        <v>161.4</v>
      </c>
      <c r="S47" s="24">
        <v>0</v>
      </c>
      <c r="T47" s="12">
        <f t="shared" si="39"/>
        <v>167.9</v>
      </c>
      <c r="U47" s="21">
        <v>0</v>
      </c>
      <c r="V47" s="21">
        <v>0</v>
      </c>
      <c r="W47" s="19">
        <v>167.9</v>
      </c>
      <c r="X47" s="21">
        <v>0</v>
      </c>
      <c r="Y47" s="12">
        <f t="shared" si="40"/>
        <v>174.6</v>
      </c>
      <c r="Z47" s="21">
        <v>0</v>
      </c>
      <c r="AA47" s="21">
        <v>0</v>
      </c>
      <c r="AB47" s="19">
        <v>174.6</v>
      </c>
      <c r="AC47" s="21">
        <v>0</v>
      </c>
      <c r="AD47" s="12">
        <f t="shared" si="41"/>
        <v>174.6</v>
      </c>
      <c r="AE47" s="21">
        <v>0</v>
      </c>
      <c r="AF47" s="21">
        <v>0</v>
      </c>
      <c r="AG47" s="19">
        <v>174.6</v>
      </c>
      <c r="AH47" s="21">
        <v>0</v>
      </c>
      <c r="AI47" s="12">
        <f t="shared" si="42"/>
        <v>174.6</v>
      </c>
      <c r="AJ47" s="21">
        <v>0</v>
      </c>
      <c r="AK47" s="21">
        <v>0</v>
      </c>
      <c r="AL47" s="19">
        <v>174.6</v>
      </c>
      <c r="AM47" s="21">
        <v>0</v>
      </c>
      <c r="AN47" s="12">
        <f t="shared" si="43"/>
        <v>174.6</v>
      </c>
      <c r="AO47" s="21">
        <v>0</v>
      </c>
      <c r="AP47" s="21">
        <v>0</v>
      </c>
      <c r="AQ47" s="19">
        <v>174.6</v>
      </c>
      <c r="AR47" s="21">
        <v>0</v>
      </c>
      <c r="AS47" s="12">
        <f t="shared" si="44"/>
        <v>174.6</v>
      </c>
      <c r="AT47" s="21">
        <v>0</v>
      </c>
      <c r="AU47" s="21">
        <v>0</v>
      </c>
      <c r="AV47" s="19">
        <v>174.6</v>
      </c>
      <c r="AW47" s="21">
        <v>0</v>
      </c>
      <c r="AX47" s="12">
        <f t="shared" si="45"/>
        <v>174.6</v>
      </c>
      <c r="AY47" s="21">
        <v>0</v>
      </c>
      <c r="AZ47" s="21">
        <v>0</v>
      </c>
      <c r="BA47" s="19">
        <v>174.6</v>
      </c>
      <c r="BB47" s="21">
        <v>0</v>
      </c>
      <c r="BC47" s="12">
        <f t="shared" si="46"/>
        <v>174.6</v>
      </c>
      <c r="BD47" s="21">
        <v>0</v>
      </c>
      <c r="BE47" s="21">
        <v>0</v>
      </c>
      <c r="BF47" s="19">
        <v>174.6</v>
      </c>
      <c r="BG47" s="21">
        <v>0</v>
      </c>
    </row>
    <row r="48" spans="1:59" ht="31.5" x14ac:dyDescent="0.25">
      <c r="A48" s="10" t="s">
        <v>84</v>
      </c>
      <c r="B48" s="55" t="s">
        <v>225</v>
      </c>
      <c r="C48" s="17" t="s">
        <v>21</v>
      </c>
      <c r="D48" s="17" t="s">
        <v>31</v>
      </c>
      <c r="E48" s="11">
        <f t="shared" si="47"/>
        <v>3110.1999999999994</v>
      </c>
      <c r="F48" s="11">
        <f t="shared" si="51"/>
        <v>0</v>
      </c>
      <c r="G48" s="11">
        <f t="shared" si="52"/>
        <v>0</v>
      </c>
      <c r="H48" s="11">
        <f t="shared" si="53"/>
        <v>3110.1999999999994</v>
      </c>
      <c r="I48" s="11">
        <f t="shared" si="54"/>
        <v>0</v>
      </c>
      <c r="J48" s="12">
        <f t="shared" si="49"/>
        <v>292.39999999999998</v>
      </c>
      <c r="K48" s="24">
        <v>0</v>
      </c>
      <c r="L48" s="24">
        <v>0</v>
      </c>
      <c r="M48" s="22">
        <v>292.39999999999998</v>
      </c>
      <c r="N48" s="24">
        <v>0</v>
      </c>
      <c r="O48" s="12">
        <f t="shared" si="50"/>
        <v>293.2</v>
      </c>
      <c r="P48" s="24">
        <v>0</v>
      </c>
      <c r="Q48" s="24">
        <v>0</v>
      </c>
      <c r="R48" s="19">
        <v>293.2</v>
      </c>
      <c r="S48" s="24">
        <v>0</v>
      </c>
      <c r="T48" s="12">
        <f t="shared" si="39"/>
        <v>304.89999999999998</v>
      </c>
      <c r="U48" s="21">
        <v>0</v>
      </c>
      <c r="V48" s="21">
        <v>0</v>
      </c>
      <c r="W48" s="19">
        <v>304.89999999999998</v>
      </c>
      <c r="X48" s="21">
        <v>0</v>
      </c>
      <c r="Y48" s="12">
        <f t="shared" si="40"/>
        <v>317.10000000000002</v>
      </c>
      <c r="Z48" s="21">
        <v>0</v>
      </c>
      <c r="AA48" s="21">
        <v>0</v>
      </c>
      <c r="AB48" s="19">
        <v>317.10000000000002</v>
      </c>
      <c r="AC48" s="21">
        <v>0</v>
      </c>
      <c r="AD48" s="12">
        <f t="shared" si="41"/>
        <v>317.10000000000002</v>
      </c>
      <c r="AE48" s="21">
        <v>0</v>
      </c>
      <c r="AF48" s="21">
        <v>0</v>
      </c>
      <c r="AG48" s="19">
        <v>317.10000000000002</v>
      </c>
      <c r="AH48" s="21">
        <v>0</v>
      </c>
      <c r="AI48" s="12">
        <f t="shared" si="42"/>
        <v>317.10000000000002</v>
      </c>
      <c r="AJ48" s="21">
        <v>0</v>
      </c>
      <c r="AK48" s="21">
        <v>0</v>
      </c>
      <c r="AL48" s="19">
        <v>317.10000000000002</v>
      </c>
      <c r="AM48" s="21">
        <v>0</v>
      </c>
      <c r="AN48" s="12">
        <f t="shared" si="43"/>
        <v>317.10000000000002</v>
      </c>
      <c r="AO48" s="21">
        <v>0</v>
      </c>
      <c r="AP48" s="21">
        <v>0</v>
      </c>
      <c r="AQ48" s="19">
        <v>317.10000000000002</v>
      </c>
      <c r="AR48" s="21">
        <v>0</v>
      </c>
      <c r="AS48" s="12">
        <f t="shared" si="44"/>
        <v>317.10000000000002</v>
      </c>
      <c r="AT48" s="21">
        <v>0</v>
      </c>
      <c r="AU48" s="21">
        <v>0</v>
      </c>
      <c r="AV48" s="19">
        <v>317.10000000000002</v>
      </c>
      <c r="AW48" s="21">
        <v>0</v>
      </c>
      <c r="AX48" s="12">
        <f t="shared" si="45"/>
        <v>317.10000000000002</v>
      </c>
      <c r="AY48" s="21">
        <v>0</v>
      </c>
      <c r="AZ48" s="21">
        <v>0</v>
      </c>
      <c r="BA48" s="19">
        <v>317.10000000000002</v>
      </c>
      <c r="BB48" s="21">
        <v>0</v>
      </c>
      <c r="BC48" s="12">
        <f t="shared" si="46"/>
        <v>317.10000000000002</v>
      </c>
      <c r="BD48" s="21">
        <v>0</v>
      </c>
      <c r="BE48" s="21">
        <v>0</v>
      </c>
      <c r="BF48" s="19">
        <v>317.10000000000002</v>
      </c>
      <c r="BG48" s="21">
        <v>0</v>
      </c>
    </row>
    <row r="49" spans="1:59" ht="31.5" x14ac:dyDescent="0.25">
      <c r="A49" s="10" t="s">
        <v>85</v>
      </c>
      <c r="B49" s="55" t="s">
        <v>226</v>
      </c>
      <c r="C49" s="17" t="s">
        <v>21</v>
      </c>
      <c r="D49" s="17" t="s">
        <v>31</v>
      </c>
      <c r="E49" s="11">
        <f t="shared" si="47"/>
        <v>2804.7</v>
      </c>
      <c r="F49" s="11">
        <f t="shared" si="51"/>
        <v>0</v>
      </c>
      <c r="G49" s="11">
        <f t="shared" si="52"/>
        <v>0</v>
      </c>
      <c r="H49" s="11">
        <f t="shared" si="53"/>
        <v>2804.7</v>
      </c>
      <c r="I49" s="11">
        <f t="shared" si="54"/>
        <v>0</v>
      </c>
      <c r="J49" s="12">
        <f t="shared" si="49"/>
        <v>281</v>
      </c>
      <c r="K49" s="24">
        <v>0</v>
      </c>
      <c r="L49" s="24">
        <v>0</v>
      </c>
      <c r="M49" s="22">
        <v>281</v>
      </c>
      <c r="N49" s="24">
        <v>0</v>
      </c>
      <c r="O49" s="12">
        <f t="shared" si="50"/>
        <v>262.60000000000002</v>
      </c>
      <c r="P49" s="24">
        <v>0</v>
      </c>
      <c r="Q49" s="24">
        <v>0</v>
      </c>
      <c r="R49" s="19">
        <v>262.60000000000002</v>
      </c>
      <c r="S49" s="24">
        <v>0</v>
      </c>
      <c r="T49" s="12">
        <f t="shared" si="39"/>
        <v>273.10000000000002</v>
      </c>
      <c r="U49" s="21">
        <v>0</v>
      </c>
      <c r="V49" s="21">
        <v>0</v>
      </c>
      <c r="W49" s="19">
        <v>273.10000000000002</v>
      </c>
      <c r="X49" s="21">
        <v>0</v>
      </c>
      <c r="Y49" s="12">
        <f t="shared" si="40"/>
        <v>284</v>
      </c>
      <c r="Z49" s="21">
        <v>0</v>
      </c>
      <c r="AA49" s="21">
        <v>0</v>
      </c>
      <c r="AB49" s="19">
        <v>284</v>
      </c>
      <c r="AC49" s="21">
        <v>0</v>
      </c>
      <c r="AD49" s="12">
        <f t="shared" si="41"/>
        <v>284</v>
      </c>
      <c r="AE49" s="21">
        <v>0</v>
      </c>
      <c r="AF49" s="21">
        <v>0</v>
      </c>
      <c r="AG49" s="19">
        <v>284</v>
      </c>
      <c r="AH49" s="21">
        <v>0</v>
      </c>
      <c r="AI49" s="12">
        <f t="shared" si="42"/>
        <v>284</v>
      </c>
      <c r="AJ49" s="21">
        <v>0</v>
      </c>
      <c r="AK49" s="21">
        <v>0</v>
      </c>
      <c r="AL49" s="19">
        <v>284</v>
      </c>
      <c r="AM49" s="21">
        <v>0</v>
      </c>
      <c r="AN49" s="12">
        <f t="shared" si="43"/>
        <v>284</v>
      </c>
      <c r="AO49" s="21">
        <v>0</v>
      </c>
      <c r="AP49" s="21">
        <v>0</v>
      </c>
      <c r="AQ49" s="19">
        <v>284</v>
      </c>
      <c r="AR49" s="21">
        <v>0</v>
      </c>
      <c r="AS49" s="12">
        <f t="shared" si="44"/>
        <v>284</v>
      </c>
      <c r="AT49" s="21">
        <v>0</v>
      </c>
      <c r="AU49" s="21">
        <v>0</v>
      </c>
      <c r="AV49" s="19">
        <v>284</v>
      </c>
      <c r="AW49" s="21">
        <v>0</v>
      </c>
      <c r="AX49" s="12">
        <f t="shared" si="45"/>
        <v>284</v>
      </c>
      <c r="AY49" s="21">
        <v>0</v>
      </c>
      <c r="AZ49" s="21">
        <v>0</v>
      </c>
      <c r="BA49" s="19">
        <v>284</v>
      </c>
      <c r="BB49" s="21">
        <v>0</v>
      </c>
      <c r="BC49" s="12">
        <f t="shared" si="46"/>
        <v>284</v>
      </c>
      <c r="BD49" s="21">
        <v>0</v>
      </c>
      <c r="BE49" s="21">
        <v>0</v>
      </c>
      <c r="BF49" s="19">
        <v>284</v>
      </c>
      <c r="BG49" s="21">
        <v>0</v>
      </c>
    </row>
    <row r="50" spans="1:59" ht="31.5" x14ac:dyDescent="0.25">
      <c r="A50" s="10" t="s">
        <v>86</v>
      </c>
      <c r="B50" s="55" t="s">
        <v>65</v>
      </c>
      <c r="C50" s="17" t="s">
        <v>21</v>
      </c>
      <c r="D50" s="17" t="s">
        <v>31</v>
      </c>
      <c r="E50" s="11">
        <f t="shared" si="47"/>
        <v>40802.6</v>
      </c>
      <c r="F50" s="11">
        <f t="shared" si="51"/>
        <v>0</v>
      </c>
      <c r="G50" s="11">
        <f t="shared" si="52"/>
        <v>0</v>
      </c>
      <c r="H50" s="11">
        <f t="shared" si="53"/>
        <v>40802.6</v>
      </c>
      <c r="I50" s="11">
        <f t="shared" si="54"/>
        <v>0</v>
      </c>
      <c r="J50" s="12">
        <f t="shared" si="49"/>
        <v>3830.2</v>
      </c>
      <c r="K50" s="24">
        <v>0</v>
      </c>
      <c r="L50" s="24">
        <v>0</v>
      </c>
      <c r="M50" s="22">
        <v>3830.2</v>
      </c>
      <c r="N50" s="24">
        <v>0</v>
      </c>
      <c r="O50" s="12">
        <f t="shared" si="50"/>
        <v>3846.8</v>
      </c>
      <c r="P50" s="24">
        <v>0</v>
      </c>
      <c r="Q50" s="24">
        <v>0</v>
      </c>
      <c r="R50" s="19">
        <v>3846.8</v>
      </c>
      <c r="S50" s="24">
        <v>0</v>
      </c>
      <c r="T50" s="12">
        <f t="shared" si="39"/>
        <v>4000.7</v>
      </c>
      <c r="U50" s="21">
        <v>0</v>
      </c>
      <c r="V50" s="21">
        <v>0</v>
      </c>
      <c r="W50" s="19">
        <v>4000.7</v>
      </c>
      <c r="X50" s="21">
        <v>0</v>
      </c>
      <c r="Y50" s="12">
        <f t="shared" si="40"/>
        <v>4160.7</v>
      </c>
      <c r="Z50" s="21">
        <v>0</v>
      </c>
      <c r="AA50" s="21">
        <v>0</v>
      </c>
      <c r="AB50" s="19">
        <v>4160.7</v>
      </c>
      <c r="AC50" s="21">
        <v>0</v>
      </c>
      <c r="AD50" s="12">
        <f t="shared" si="41"/>
        <v>4160.7</v>
      </c>
      <c r="AE50" s="21">
        <v>0</v>
      </c>
      <c r="AF50" s="21">
        <v>0</v>
      </c>
      <c r="AG50" s="19">
        <v>4160.7</v>
      </c>
      <c r="AH50" s="21">
        <v>0</v>
      </c>
      <c r="AI50" s="12">
        <f t="shared" si="42"/>
        <v>4160.7</v>
      </c>
      <c r="AJ50" s="21">
        <v>0</v>
      </c>
      <c r="AK50" s="21">
        <v>0</v>
      </c>
      <c r="AL50" s="19">
        <v>4160.7</v>
      </c>
      <c r="AM50" s="21">
        <v>0</v>
      </c>
      <c r="AN50" s="12">
        <f t="shared" si="43"/>
        <v>4160.7</v>
      </c>
      <c r="AO50" s="21">
        <v>0</v>
      </c>
      <c r="AP50" s="21">
        <v>0</v>
      </c>
      <c r="AQ50" s="19">
        <v>4160.7</v>
      </c>
      <c r="AR50" s="21">
        <v>0</v>
      </c>
      <c r="AS50" s="12">
        <f t="shared" si="44"/>
        <v>4160.7</v>
      </c>
      <c r="AT50" s="21">
        <v>0</v>
      </c>
      <c r="AU50" s="21">
        <v>0</v>
      </c>
      <c r="AV50" s="19">
        <v>4160.7</v>
      </c>
      <c r="AW50" s="21">
        <v>0</v>
      </c>
      <c r="AX50" s="12">
        <f t="shared" si="45"/>
        <v>4160.7</v>
      </c>
      <c r="AY50" s="21">
        <v>0</v>
      </c>
      <c r="AZ50" s="21">
        <v>0</v>
      </c>
      <c r="BA50" s="19">
        <v>4160.7</v>
      </c>
      <c r="BB50" s="21">
        <v>0</v>
      </c>
      <c r="BC50" s="12">
        <f t="shared" si="46"/>
        <v>4160.7</v>
      </c>
      <c r="BD50" s="21">
        <v>0</v>
      </c>
      <c r="BE50" s="21">
        <v>0</v>
      </c>
      <c r="BF50" s="19">
        <v>4160.7</v>
      </c>
      <c r="BG50" s="21">
        <v>0</v>
      </c>
    </row>
    <row r="51" spans="1:59" s="9" customFormat="1" ht="30" customHeight="1" x14ac:dyDescent="0.25">
      <c r="A51" s="54" t="s">
        <v>40</v>
      </c>
      <c r="B51" s="81" t="s">
        <v>87</v>
      </c>
      <c r="C51" s="81"/>
      <c r="D51" s="81"/>
      <c r="E51" s="8">
        <f>SUM(E52:E69)</f>
        <v>488818.8</v>
      </c>
      <c r="F51" s="8">
        <f t="shared" ref="F51:BG51" si="55">SUM(F52:F69)</f>
        <v>0</v>
      </c>
      <c r="G51" s="8">
        <f t="shared" si="55"/>
        <v>0</v>
      </c>
      <c r="H51" s="8">
        <f t="shared" si="55"/>
        <v>488818.8</v>
      </c>
      <c r="I51" s="8">
        <f t="shared" si="55"/>
        <v>0</v>
      </c>
      <c r="J51" s="8">
        <f t="shared" si="55"/>
        <v>40069.5</v>
      </c>
      <c r="K51" s="8">
        <f t="shared" si="55"/>
        <v>0</v>
      </c>
      <c r="L51" s="8">
        <f t="shared" si="55"/>
        <v>0</v>
      </c>
      <c r="M51" s="8">
        <f t="shared" si="55"/>
        <v>40069.5</v>
      </c>
      <c r="N51" s="8">
        <f t="shared" si="55"/>
        <v>0</v>
      </c>
      <c r="O51" s="8">
        <f t="shared" si="55"/>
        <v>43325.599999999991</v>
      </c>
      <c r="P51" s="8">
        <f t="shared" si="55"/>
        <v>0</v>
      </c>
      <c r="Q51" s="8">
        <f t="shared" si="55"/>
        <v>0</v>
      </c>
      <c r="R51" s="8">
        <f>SUM(R52:R69)</f>
        <v>43325.599999999991</v>
      </c>
      <c r="S51" s="8">
        <f t="shared" si="55"/>
        <v>0</v>
      </c>
      <c r="T51" s="8">
        <f t="shared" si="55"/>
        <v>48962.69999999999</v>
      </c>
      <c r="U51" s="8">
        <f t="shared" si="55"/>
        <v>0</v>
      </c>
      <c r="V51" s="8">
        <f t="shared" si="55"/>
        <v>0</v>
      </c>
      <c r="W51" s="8">
        <f t="shared" si="55"/>
        <v>48962.69999999999</v>
      </c>
      <c r="X51" s="8">
        <f t="shared" si="55"/>
        <v>0</v>
      </c>
      <c r="Y51" s="8">
        <f t="shared" si="55"/>
        <v>50923</v>
      </c>
      <c r="Z51" s="8">
        <f t="shared" si="55"/>
        <v>0</v>
      </c>
      <c r="AA51" s="8">
        <f t="shared" si="55"/>
        <v>0</v>
      </c>
      <c r="AB51" s="8">
        <f t="shared" si="55"/>
        <v>50923</v>
      </c>
      <c r="AC51" s="8">
        <f t="shared" si="55"/>
        <v>0</v>
      </c>
      <c r="AD51" s="8">
        <f t="shared" si="55"/>
        <v>50923</v>
      </c>
      <c r="AE51" s="8">
        <f t="shared" si="55"/>
        <v>0</v>
      </c>
      <c r="AF51" s="8">
        <f t="shared" si="55"/>
        <v>0</v>
      </c>
      <c r="AG51" s="8">
        <f t="shared" si="55"/>
        <v>50923</v>
      </c>
      <c r="AH51" s="8">
        <f t="shared" si="55"/>
        <v>0</v>
      </c>
      <c r="AI51" s="8">
        <f t="shared" si="55"/>
        <v>50923</v>
      </c>
      <c r="AJ51" s="8">
        <f t="shared" si="55"/>
        <v>0</v>
      </c>
      <c r="AK51" s="8">
        <f t="shared" si="55"/>
        <v>0</v>
      </c>
      <c r="AL51" s="8">
        <f t="shared" si="55"/>
        <v>50923</v>
      </c>
      <c r="AM51" s="8">
        <f t="shared" si="55"/>
        <v>0</v>
      </c>
      <c r="AN51" s="8">
        <f t="shared" si="55"/>
        <v>50923</v>
      </c>
      <c r="AO51" s="8">
        <f t="shared" si="55"/>
        <v>0</v>
      </c>
      <c r="AP51" s="8">
        <f t="shared" si="55"/>
        <v>0</v>
      </c>
      <c r="AQ51" s="8">
        <f t="shared" si="55"/>
        <v>50923</v>
      </c>
      <c r="AR51" s="8">
        <f t="shared" si="55"/>
        <v>0</v>
      </c>
      <c r="AS51" s="8">
        <f t="shared" si="55"/>
        <v>50923</v>
      </c>
      <c r="AT51" s="8">
        <f t="shared" si="55"/>
        <v>0</v>
      </c>
      <c r="AU51" s="8">
        <f t="shared" si="55"/>
        <v>0</v>
      </c>
      <c r="AV51" s="8">
        <f t="shared" si="55"/>
        <v>50923</v>
      </c>
      <c r="AW51" s="8">
        <f t="shared" si="55"/>
        <v>0</v>
      </c>
      <c r="AX51" s="8">
        <f t="shared" si="55"/>
        <v>50923</v>
      </c>
      <c r="AY51" s="8">
        <f t="shared" si="55"/>
        <v>0</v>
      </c>
      <c r="AZ51" s="8">
        <f t="shared" si="55"/>
        <v>0</v>
      </c>
      <c r="BA51" s="8">
        <f t="shared" si="55"/>
        <v>50923</v>
      </c>
      <c r="BB51" s="8">
        <f t="shared" si="55"/>
        <v>0</v>
      </c>
      <c r="BC51" s="8">
        <f t="shared" si="55"/>
        <v>50923</v>
      </c>
      <c r="BD51" s="8">
        <f t="shared" si="55"/>
        <v>0</v>
      </c>
      <c r="BE51" s="8">
        <f t="shared" si="55"/>
        <v>0</v>
      </c>
      <c r="BF51" s="8">
        <f t="shared" si="55"/>
        <v>50923</v>
      </c>
      <c r="BG51" s="8">
        <f t="shared" si="55"/>
        <v>0</v>
      </c>
    </row>
    <row r="52" spans="1:59" ht="31.5" x14ac:dyDescent="0.25">
      <c r="A52" s="10" t="s">
        <v>88</v>
      </c>
      <c r="B52" s="29" t="s">
        <v>217</v>
      </c>
      <c r="C52" s="17" t="s">
        <v>21</v>
      </c>
      <c r="D52" s="17" t="s">
        <v>31</v>
      </c>
      <c r="E52" s="11">
        <f>J52+O52+T52+Y52+AD52+AI52+AN52+AS52+AX52+BC52</f>
        <v>10816.6</v>
      </c>
      <c r="F52" s="11">
        <f>K52+P52+U52+Z52+AE52+AJ52+AO52+AT52+AY52+BD52</f>
        <v>0</v>
      </c>
      <c r="G52" s="11">
        <f t="shared" ref="G52:G67" si="56">L52+Q52+V52+AA52+AF52+AK52+AP52+AU52+AZ52+BE52</f>
        <v>0</v>
      </c>
      <c r="H52" s="11">
        <f>M52+R52+W52+AB52+AG52+AL52+AQ52+AV52+BA52+BF52</f>
        <v>10816.6</v>
      </c>
      <c r="I52" s="11">
        <f t="shared" ref="I52:I67" si="57">N52+S52+X52+AC52+AH52+AM52+AR52+AW52+BB52+BG52</f>
        <v>0</v>
      </c>
      <c r="J52" s="12">
        <f>M52</f>
        <v>914.7</v>
      </c>
      <c r="K52" s="24">
        <v>0</v>
      </c>
      <c r="L52" s="24">
        <v>0</v>
      </c>
      <c r="M52" s="30">
        <v>914.7</v>
      </c>
      <c r="N52" s="24">
        <v>0</v>
      </c>
      <c r="O52" s="12">
        <f>R52</f>
        <v>952.4</v>
      </c>
      <c r="P52" s="24">
        <v>0</v>
      </c>
      <c r="Q52" s="24">
        <v>0</v>
      </c>
      <c r="R52" s="56">
        <v>952.4</v>
      </c>
      <c r="S52" s="24">
        <v>0</v>
      </c>
      <c r="T52" s="12">
        <f>W52</f>
        <v>1080.8</v>
      </c>
      <c r="U52" s="24">
        <v>0</v>
      </c>
      <c r="V52" s="24">
        <v>0</v>
      </c>
      <c r="W52" s="56">
        <v>1080.8</v>
      </c>
      <c r="X52" s="24">
        <v>0</v>
      </c>
      <c r="Y52" s="12">
        <f>AB52</f>
        <v>1124.0999999999999</v>
      </c>
      <c r="Z52" s="24">
        <v>0</v>
      </c>
      <c r="AA52" s="24">
        <v>0</v>
      </c>
      <c r="AB52" s="56">
        <v>1124.0999999999999</v>
      </c>
      <c r="AC52" s="24">
        <v>0</v>
      </c>
      <c r="AD52" s="12">
        <f>AG52</f>
        <v>1124.0999999999999</v>
      </c>
      <c r="AE52" s="24">
        <v>0</v>
      </c>
      <c r="AF52" s="24">
        <v>0</v>
      </c>
      <c r="AG52" s="56">
        <v>1124.0999999999999</v>
      </c>
      <c r="AH52" s="24">
        <v>0</v>
      </c>
      <c r="AI52" s="12">
        <f>AL52</f>
        <v>1124.0999999999999</v>
      </c>
      <c r="AJ52" s="24">
        <v>0</v>
      </c>
      <c r="AK52" s="24">
        <v>0</v>
      </c>
      <c r="AL52" s="56">
        <v>1124.0999999999999</v>
      </c>
      <c r="AM52" s="24">
        <v>0</v>
      </c>
      <c r="AN52" s="12">
        <f>AQ52</f>
        <v>1124.0999999999999</v>
      </c>
      <c r="AO52" s="24">
        <v>0</v>
      </c>
      <c r="AP52" s="24">
        <v>0</v>
      </c>
      <c r="AQ52" s="56">
        <v>1124.0999999999999</v>
      </c>
      <c r="AR52" s="24">
        <v>0</v>
      </c>
      <c r="AS52" s="12">
        <f>AV52</f>
        <v>1124.0999999999999</v>
      </c>
      <c r="AT52" s="24">
        <v>0</v>
      </c>
      <c r="AU52" s="24">
        <v>0</v>
      </c>
      <c r="AV52" s="56">
        <v>1124.0999999999999</v>
      </c>
      <c r="AW52" s="24">
        <v>0</v>
      </c>
      <c r="AX52" s="12">
        <f>BA52</f>
        <v>1124.0999999999999</v>
      </c>
      <c r="AY52" s="24">
        <v>0</v>
      </c>
      <c r="AZ52" s="24">
        <v>0</v>
      </c>
      <c r="BA52" s="56">
        <v>1124.0999999999999</v>
      </c>
      <c r="BB52" s="24">
        <v>0</v>
      </c>
      <c r="BC52" s="12">
        <f>BF52</f>
        <v>1124.0999999999999</v>
      </c>
      <c r="BD52" s="24">
        <v>0</v>
      </c>
      <c r="BE52" s="24">
        <v>0</v>
      </c>
      <c r="BF52" s="56">
        <v>1124.0999999999999</v>
      </c>
      <c r="BG52" s="24">
        <v>0</v>
      </c>
    </row>
    <row r="53" spans="1:59" ht="31.5" x14ac:dyDescent="0.25">
      <c r="A53" s="10" t="s">
        <v>89</v>
      </c>
      <c r="B53" s="29" t="s">
        <v>209</v>
      </c>
      <c r="C53" s="17" t="s">
        <v>21</v>
      </c>
      <c r="D53" s="17" t="s">
        <v>31</v>
      </c>
      <c r="E53" s="11">
        <f t="shared" ref="E53:E67" si="58">J53+O53+T53+Y53+AD53+AI53+AN53+AS53+AX53+BC53</f>
        <v>55898.19999999999</v>
      </c>
      <c r="F53" s="11">
        <f t="shared" ref="F53:F67" si="59">K53+P53+U53+Z53+AE53+AJ53+AO53+AT53+AY53+BD53</f>
        <v>0</v>
      </c>
      <c r="G53" s="11">
        <f t="shared" si="56"/>
        <v>0</v>
      </c>
      <c r="H53" s="11">
        <f t="shared" ref="H53:H67" si="60">M53+R53+W53+AB53+AG53+AL53+AQ53+AV53+BA53+BF53</f>
        <v>55898.19999999999</v>
      </c>
      <c r="I53" s="11">
        <f t="shared" si="57"/>
        <v>0</v>
      </c>
      <c r="J53" s="12">
        <f t="shared" ref="J53:J67" si="61">M53</f>
        <v>4938.5</v>
      </c>
      <c r="K53" s="24">
        <v>0</v>
      </c>
      <c r="L53" s="24">
        <v>0</v>
      </c>
      <c r="M53" s="30">
        <f>4088.9+849.6</f>
        <v>4938.5</v>
      </c>
      <c r="N53" s="24">
        <v>0</v>
      </c>
      <c r="O53" s="12">
        <f t="shared" ref="O53:O67" si="62">R53</f>
        <v>4901.6000000000004</v>
      </c>
      <c r="P53" s="24">
        <v>0</v>
      </c>
      <c r="Q53" s="24">
        <v>0</v>
      </c>
      <c r="R53" s="56">
        <v>4901.6000000000004</v>
      </c>
      <c r="S53" s="24">
        <v>0</v>
      </c>
      <c r="T53" s="12">
        <f t="shared" ref="T53:T69" si="63">W53</f>
        <v>5562.4</v>
      </c>
      <c r="U53" s="24">
        <v>0</v>
      </c>
      <c r="V53" s="24">
        <v>0</v>
      </c>
      <c r="W53" s="56">
        <v>5562.4</v>
      </c>
      <c r="X53" s="24">
        <v>0</v>
      </c>
      <c r="Y53" s="12">
        <f t="shared" ref="Y53:Y69" si="64">AB53</f>
        <v>5785.1</v>
      </c>
      <c r="Z53" s="24">
        <v>0</v>
      </c>
      <c r="AA53" s="24">
        <v>0</v>
      </c>
      <c r="AB53" s="56">
        <v>5785.1</v>
      </c>
      <c r="AC53" s="24">
        <v>0</v>
      </c>
      <c r="AD53" s="12">
        <f t="shared" ref="AD53:AD69" si="65">AG53</f>
        <v>5785.1</v>
      </c>
      <c r="AE53" s="24">
        <v>0</v>
      </c>
      <c r="AF53" s="24">
        <v>0</v>
      </c>
      <c r="AG53" s="56">
        <v>5785.1</v>
      </c>
      <c r="AH53" s="24">
        <v>0</v>
      </c>
      <c r="AI53" s="12">
        <f t="shared" ref="AI53:AI69" si="66">AL53</f>
        <v>5785.1</v>
      </c>
      <c r="AJ53" s="24">
        <v>0</v>
      </c>
      <c r="AK53" s="24">
        <v>0</v>
      </c>
      <c r="AL53" s="56">
        <v>5785.1</v>
      </c>
      <c r="AM53" s="24">
        <v>0</v>
      </c>
      <c r="AN53" s="12">
        <f t="shared" ref="AN53:AN69" si="67">AQ53</f>
        <v>5785.1</v>
      </c>
      <c r="AO53" s="24">
        <v>0</v>
      </c>
      <c r="AP53" s="24">
        <v>0</v>
      </c>
      <c r="AQ53" s="56">
        <v>5785.1</v>
      </c>
      <c r="AR53" s="24">
        <v>0</v>
      </c>
      <c r="AS53" s="12">
        <f t="shared" ref="AS53:AS69" si="68">AV53</f>
        <v>5785.1</v>
      </c>
      <c r="AT53" s="24">
        <v>0</v>
      </c>
      <c r="AU53" s="24">
        <v>0</v>
      </c>
      <c r="AV53" s="56">
        <v>5785.1</v>
      </c>
      <c r="AW53" s="24">
        <v>0</v>
      </c>
      <c r="AX53" s="12">
        <f t="shared" ref="AX53:AX69" si="69">BA53</f>
        <v>5785.1</v>
      </c>
      <c r="AY53" s="24">
        <v>0</v>
      </c>
      <c r="AZ53" s="24">
        <v>0</v>
      </c>
      <c r="BA53" s="56">
        <v>5785.1</v>
      </c>
      <c r="BB53" s="24">
        <v>0</v>
      </c>
      <c r="BC53" s="12">
        <f t="shared" ref="BC53:BC69" si="70">BF53</f>
        <v>5785.1</v>
      </c>
      <c r="BD53" s="24">
        <v>0</v>
      </c>
      <c r="BE53" s="24">
        <v>0</v>
      </c>
      <c r="BF53" s="56">
        <v>5785.1</v>
      </c>
      <c r="BG53" s="24">
        <v>0</v>
      </c>
    </row>
    <row r="54" spans="1:59" ht="31.5" x14ac:dyDescent="0.25">
      <c r="A54" s="10" t="s">
        <v>90</v>
      </c>
      <c r="B54" s="29" t="s">
        <v>47</v>
      </c>
      <c r="C54" s="17" t="s">
        <v>21</v>
      </c>
      <c r="D54" s="17" t="s">
        <v>31</v>
      </c>
      <c r="E54" s="11">
        <f t="shared" si="58"/>
        <v>18243.7</v>
      </c>
      <c r="F54" s="11">
        <f t="shared" si="59"/>
        <v>0</v>
      </c>
      <c r="G54" s="11">
        <f t="shared" si="56"/>
        <v>0</v>
      </c>
      <c r="H54" s="11">
        <f t="shared" si="60"/>
        <v>18243.7</v>
      </c>
      <c r="I54" s="11">
        <f t="shared" si="57"/>
        <v>0</v>
      </c>
      <c r="J54" s="12">
        <f t="shared" si="61"/>
        <v>1573.5</v>
      </c>
      <c r="K54" s="24">
        <v>0</v>
      </c>
      <c r="L54" s="24">
        <v>0</v>
      </c>
      <c r="M54" s="30">
        <v>1573.5</v>
      </c>
      <c r="N54" s="24">
        <v>0</v>
      </c>
      <c r="O54" s="12">
        <f t="shared" si="62"/>
        <v>1717.5</v>
      </c>
      <c r="P54" s="24">
        <v>0</v>
      </c>
      <c r="Q54" s="24">
        <v>0</v>
      </c>
      <c r="R54" s="56">
        <v>1717.5</v>
      </c>
      <c r="S54" s="24">
        <v>0</v>
      </c>
      <c r="T54" s="12">
        <f t="shared" si="63"/>
        <v>1806</v>
      </c>
      <c r="U54" s="24">
        <v>0</v>
      </c>
      <c r="V54" s="24">
        <v>0</v>
      </c>
      <c r="W54" s="56">
        <v>1806</v>
      </c>
      <c r="X54" s="24">
        <v>0</v>
      </c>
      <c r="Y54" s="12">
        <f t="shared" si="64"/>
        <v>1878.1</v>
      </c>
      <c r="Z54" s="24">
        <v>0</v>
      </c>
      <c r="AA54" s="24">
        <v>0</v>
      </c>
      <c r="AB54" s="56">
        <v>1878.1</v>
      </c>
      <c r="AC54" s="24">
        <v>0</v>
      </c>
      <c r="AD54" s="12">
        <f t="shared" si="65"/>
        <v>1878.1</v>
      </c>
      <c r="AE54" s="24">
        <v>0</v>
      </c>
      <c r="AF54" s="24">
        <v>0</v>
      </c>
      <c r="AG54" s="56">
        <v>1878.1</v>
      </c>
      <c r="AH54" s="24">
        <v>0</v>
      </c>
      <c r="AI54" s="12">
        <f t="shared" si="66"/>
        <v>1878.1</v>
      </c>
      <c r="AJ54" s="24">
        <v>0</v>
      </c>
      <c r="AK54" s="24">
        <v>0</v>
      </c>
      <c r="AL54" s="56">
        <v>1878.1</v>
      </c>
      <c r="AM54" s="24">
        <v>0</v>
      </c>
      <c r="AN54" s="12">
        <f t="shared" si="67"/>
        <v>1878.1</v>
      </c>
      <c r="AO54" s="24">
        <v>0</v>
      </c>
      <c r="AP54" s="24">
        <v>0</v>
      </c>
      <c r="AQ54" s="56">
        <v>1878.1</v>
      </c>
      <c r="AR54" s="24">
        <v>0</v>
      </c>
      <c r="AS54" s="12">
        <f t="shared" si="68"/>
        <v>1878.1</v>
      </c>
      <c r="AT54" s="24">
        <v>0</v>
      </c>
      <c r="AU54" s="24">
        <v>0</v>
      </c>
      <c r="AV54" s="56">
        <v>1878.1</v>
      </c>
      <c r="AW54" s="24">
        <v>0</v>
      </c>
      <c r="AX54" s="12">
        <f t="shared" si="69"/>
        <v>1878.1</v>
      </c>
      <c r="AY54" s="24">
        <v>0</v>
      </c>
      <c r="AZ54" s="24">
        <v>0</v>
      </c>
      <c r="BA54" s="56">
        <v>1878.1</v>
      </c>
      <c r="BB54" s="24">
        <v>0</v>
      </c>
      <c r="BC54" s="12">
        <f t="shared" si="70"/>
        <v>1878.1</v>
      </c>
      <c r="BD54" s="24">
        <v>0</v>
      </c>
      <c r="BE54" s="24">
        <v>0</v>
      </c>
      <c r="BF54" s="56">
        <v>1878.1</v>
      </c>
      <c r="BG54" s="24">
        <v>0</v>
      </c>
    </row>
    <row r="55" spans="1:59" ht="31.5" x14ac:dyDescent="0.25">
      <c r="A55" s="10" t="s">
        <v>91</v>
      </c>
      <c r="B55" s="29" t="s">
        <v>210</v>
      </c>
      <c r="C55" s="17" t="s">
        <v>21</v>
      </c>
      <c r="D55" s="17" t="s">
        <v>31</v>
      </c>
      <c r="E55" s="11">
        <f t="shared" si="58"/>
        <v>78155.600000000006</v>
      </c>
      <c r="F55" s="11">
        <f t="shared" si="59"/>
        <v>0</v>
      </c>
      <c r="G55" s="11">
        <f t="shared" si="56"/>
        <v>0</v>
      </c>
      <c r="H55" s="11">
        <f t="shared" si="60"/>
        <v>78155.600000000006</v>
      </c>
      <c r="I55" s="11">
        <f t="shared" si="57"/>
        <v>0</v>
      </c>
      <c r="J55" s="12">
        <f t="shared" si="61"/>
        <v>5544</v>
      </c>
      <c r="K55" s="24">
        <v>0</v>
      </c>
      <c r="L55" s="24">
        <v>0</v>
      </c>
      <c r="M55" s="30">
        <f>7311.5-1767.5</f>
        <v>5544</v>
      </c>
      <c r="N55" s="24">
        <v>0</v>
      </c>
      <c r="O55" s="12">
        <f t="shared" si="62"/>
        <v>6984.2</v>
      </c>
      <c r="P55" s="24">
        <v>0</v>
      </c>
      <c r="Q55" s="24">
        <v>0</v>
      </c>
      <c r="R55" s="56">
        <v>6984.2</v>
      </c>
      <c r="S55" s="24">
        <v>0</v>
      </c>
      <c r="T55" s="12">
        <f t="shared" si="63"/>
        <v>7925.7</v>
      </c>
      <c r="U55" s="24">
        <v>0</v>
      </c>
      <c r="V55" s="24">
        <v>0</v>
      </c>
      <c r="W55" s="56">
        <v>7925.7</v>
      </c>
      <c r="X55" s="24">
        <v>0</v>
      </c>
      <c r="Y55" s="12">
        <f t="shared" si="64"/>
        <v>8243.1</v>
      </c>
      <c r="Z55" s="24">
        <v>0</v>
      </c>
      <c r="AA55" s="24">
        <v>0</v>
      </c>
      <c r="AB55" s="56">
        <v>8243.1</v>
      </c>
      <c r="AC55" s="24">
        <v>0</v>
      </c>
      <c r="AD55" s="12">
        <f t="shared" si="65"/>
        <v>8243.1</v>
      </c>
      <c r="AE55" s="24">
        <v>0</v>
      </c>
      <c r="AF55" s="24">
        <v>0</v>
      </c>
      <c r="AG55" s="56">
        <v>8243.1</v>
      </c>
      <c r="AH55" s="24">
        <v>0</v>
      </c>
      <c r="AI55" s="12">
        <f t="shared" si="66"/>
        <v>8243.1</v>
      </c>
      <c r="AJ55" s="24">
        <v>0</v>
      </c>
      <c r="AK55" s="24">
        <v>0</v>
      </c>
      <c r="AL55" s="56">
        <v>8243.1</v>
      </c>
      <c r="AM55" s="24">
        <v>0</v>
      </c>
      <c r="AN55" s="12">
        <f t="shared" si="67"/>
        <v>8243.1</v>
      </c>
      <c r="AO55" s="24">
        <v>0</v>
      </c>
      <c r="AP55" s="24">
        <v>0</v>
      </c>
      <c r="AQ55" s="56">
        <v>8243.1</v>
      </c>
      <c r="AR55" s="24">
        <v>0</v>
      </c>
      <c r="AS55" s="12">
        <f t="shared" si="68"/>
        <v>8243.1</v>
      </c>
      <c r="AT55" s="24">
        <v>0</v>
      </c>
      <c r="AU55" s="24">
        <v>0</v>
      </c>
      <c r="AV55" s="56">
        <v>8243.1</v>
      </c>
      <c r="AW55" s="24">
        <v>0</v>
      </c>
      <c r="AX55" s="12">
        <f t="shared" si="69"/>
        <v>8243.1</v>
      </c>
      <c r="AY55" s="24">
        <v>0</v>
      </c>
      <c r="AZ55" s="24">
        <v>0</v>
      </c>
      <c r="BA55" s="56">
        <v>8243.1</v>
      </c>
      <c r="BB55" s="24">
        <v>0</v>
      </c>
      <c r="BC55" s="12">
        <f t="shared" si="70"/>
        <v>8243.1</v>
      </c>
      <c r="BD55" s="24">
        <v>0</v>
      </c>
      <c r="BE55" s="24">
        <v>0</v>
      </c>
      <c r="BF55" s="56">
        <v>8243.1</v>
      </c>
      <c r="BG55" s="24">
        <v>0</v>
      </c>
    </row>
    <row r="56" spans="1:59" ht="31.5" x14ac:dyDescent="0.25">
      <c r="A56" s="10" t="s">
        <v>92</v>
      </c>
      <c r="B56" s="29" t="s">
        <v>218</v>
      </c>
      <c r="C56" s="17" t="s">
        <v>21</v>
      </c>
      <c r="D56" s="17" t="s">
        <v>31</v>
      </c>
      <c r="E56" s="11">
        <f t="shared" si="58"/>
        <v>7679.9000000000005</v>
      </c>
      <c r="F56" s="11">
        <f t="shared" si="59"/>
        <v>0</v>
      </c>
      <c r="G56" s="11">
        <f t="shared" si="56"/>
        <v>0</v>
      </c>
      <c r="H56" s="11">
        <f t="shared" si="60"/>
        <v>7679.9000000000005</v>
      </c>
      <c r="I56" s="11">
        <f t="shared" si="57"/>
        <v>0</v>
      </c>
      <c r="J56" s="12">
        <f t="shared" si="61"/>
        <v>418.79999999999995</v>
      </c>
      <c r="K56" s="25">
        <v>0</v>
      </c>
      <c r="L56" s="25">
        <v>0</v>
      </c>
      <c r="M56" s="30">
        <f>666.3-247.5</f>
        <v>418.79999999999995</v>
      </c>
      <c r="N56" s="25">
        <v>0</v>
      </c>
      <c r="O56" s="12">
        <f t="shared" si="62"/>
        <v>698.4</v>
      </c>
      <c r="P56" s="25">
        <v>0</v>
      </c>
      <c r="Q56" s="25">
        <v>0</v>
      </c>
      <c r="R56" s="56">
        <v>698.4</v>
      </c>
      <c r="S56" s="25">
        <v>0</v>
      </c>
      <c r="T56" s="12">
        <f t="shared" si="63"/>
        <v>792.6</v>
      </c>
      <c r="U56" s="25">
        <v>0</v>
      </c>
      <c r="V56" s="25">
        <v>0</v>
      </c>
      <c r="W56" s="56">
        <v>792.6</v>
      </c>
      <c r="X56" s="25">
        <v>0</v>
      </c>
      <c r="Y56" s="12">
        <f t="shared" si="64"/>
        <v>824.3</v>
      </c>
      <c r="Z56" s="25">
        <v>0</v>
      </c>
      <c r="AA56" s="25">
        <v>0</v>
      </c>
      <c r="AB56" s="56">
        <v>824.3</v>
      </c>
      <c r="AC56" s="25">
        <v>0</v>
      </c>
      <c r="AD56" s="12">
        <f t="shared" si="65"/>
        <v>824.3</v>
      </c>
      <c r="AE56" s="25">
        <v>0</v>
      </c>
      <c r="AF56" s="25">
        <v>0</v>
      </c>
      <c r="AG56" s="56">
        <v>824.3</v>
      </c>
      <c r="AH56" s="25">
        <v>0</v>
      </c>
      <c r="AI56" s="12">
        <f t="shared" si="66"/>
        <v>824.3</v>
      </c>
      <c r="AJ56" s="25">
        <v>0</v>
      </c>
      <c r="AK56" s="25">
        <v>0</v>
      </c>
      <c r="AL56" s="56">
        <v>824.3</v>
      </c>
      <c r="AM56" s="25">
        <v>0</v>
      </c>
      <c r="AN56" s="12">
        <f t="shared" si="67"/>
        <v>824.3</v>
      </c>
      <c r="AO56" s="25">
        <v>0</v>
      </c>
      <c r="AP56" s="25">
        <v>0</v>
      </c>
      <c r="AQ56" s="56">
        <v>824.3</v>
      </c>
      <c r="AR56" s="25">
        <v>0</v>
      </c>
      <c r="AS56" s="12">
        <f t="shared" si="68"/>
        <v>824.3</v>
      </c>
      <c r="AT56" s="25">
        <v>0</v>
      </c>
      <c r="AU56" s="25">
        <v>0</v>
      </c>
      <c r="AV56" s="56">
        <v>824.3</v>
      </c>
      <c r="AW56" s="25">
        <v>0</v>
      </c>
      <c r="AX56" s="12">
        <f t="shared" si="69"/>
        <v>824.3</v>
      </c>
      <c r="AY56" s="25">
        <v>0</v>
      </c>
      <c r="AZ56" s="25">
        <v>0</v>
      </c>
      <c r="BA56" s="56">
        <v>824.3</v>
      </c>
      <c r="BB56" s="25">
        <v>0</v>
      </c>
      <c r="BC56" s="12">
        <f t="shared" si="70"/>
        <v>824.3</v>
      </c>
      <c r="BD56" s="25">
        <v>0</v>
      </c>
      <c r="BE56" s="25">
        <v>0</v>
      </c>
      <c r="BF56" s="56">
        <v>824.3</v>
      </c>
      <c r="BG56" s="25">
        <v>0</v>
      </c>
    </row>
    <row r="57" spans="1:59" ht="31.5" x14ac:dyDescent="0.25">
      <c r="A57" s="10" t="s">
        <v>93</v>
      </c>
      <c r="B57" s="29" t="s">
        <v>219</v>
      </c>
      <c r="C57" s="17" t="s">
        <v>21</v>
      </c>
      <c r="D57" s="17" t="s">
        <v>31</v>
      </c>
      <c r="E57" s="11">
        <f t="shared" si="58"/>
        <v>7388.6999999999989</v>
      </c>
      <c r="F57" s="11">
        <f t="shared" si="59"/>
        <v>0</v>
      </c>
      <c r="G57" s="11">
        <f t="shared" si="56"/>
        <v>0</v>
      </c>
      <c r="H57" s="11">
        <f t="shared" si="60"/>
        <v>7388.6999999999989</v>
      </c>
      <c r="I57" s="11">
        <f t="shared" si="57"/>
        <v>0</v>
      </c>
      <c r="J57" s="12">
        <f t="shared" si="61"/>
        <v>787.5</v>
      </c>
      <c r="K57" s="21">
        <v>0</v>
      </c>
      <c r="L57" s="21">
        <v>0</v>
      </c>
      <c r="M57" s="30">
        <v>787.5</v>
      </c>
      <c r="N57" s="21">
        <v>0</v>
      </c>
      <c r="O57" s="12">
        <f t="shared" si="62"/>
        <v>634.9</v>
      </c>
      <c r="P57" s="21">
        <v>0</v>
      </c>
      <c r="Q57" s="21">
        <v>0</v>
      </c>
      <c r="R57" s="56">
        <v>634.9</v>
      </c>
      <c r="S57" s="21">
        <v>0</v>
      </c>
      <c r="T57" s="12">
        <f t="shared" si="63"/>
        <v>720.5</v>
      </c>
      <c r="U57" s="21">
        <v>0</v>
      </c>
      <c r="V57" s="21">
        <v>0</v>
      </c>
      <c r="W57" s="56">
        <v>720.5</v>
      </c>
      <c r="X57" s="21">
        <v>0</v>
      </c>
      <c r="Y57" s="12">
        <f t="shared" si="64"/>
        <v>749.4</v>
      </c>
      <c r="Z57" s="21">
        <v>0</v>
      </c>
      <c r="AA57" s="21">
        <v>0</v>
      </c>
      <c r="AB57" s="56">
        <v>749.4</v>
      </c>
      <c r="AC57" s="21">
        <v>0</v>
      </c>
      <c r="AD57" s="12">
        <f t="shared" si="65"/>
        <v>749.4</v>
      </c>
      <c r="AE57" s="21">
        <v>0</v>
      </c>
      <c r="AF57" s="21">
        <v>0</v>
      </c>
      <c r="AG57" s="56">
        <v>749.4</v>
      </c>
      <c r="AH57" s="21">
        <v>0</v>
      </c>
      <c r="AI57" s="12">
        <f t="shared" si="66"/>
        <v>749.4</v>
      </c>
      <c r="AJ57" s="21">
        <v>0</v>
      </c>
      <c r="AK57" s="21">
        <v>0</v>
      </c>
      <c r="AL57" s="56">
        <v>749.4</v>
      </c>
      <c r="AM57" s="21">
        <v>0</v>
      </c>
      <c r="AN57" s="12">
        <f t="shared" si="67"/>
        <v>749.4</v>
      </c>
      <c r="AO57" s="21">
        <v>0</v>
      </c>
      <c r="AP57" s="21">
        <v>0</v>
      </c>
      <c r="AQ57" s="56">
        <v>749.4</v>
      </c>
      <c r="AR57" s="21">
        <v>0</v>
      </c>
      <c r="AS57" s="12">
        <f t="shared" si="68"/>
        <v>749.4</v>
      </c>
      <c r="AT57" s="21">
        <v>0</v>
      </c>
      <c r="AU57" s="21">
        <v>0</v>
      </c>
      <c r="AV57" s="56">
        <v>749.4</v>
      </c>
      <c r="AW57" s="21">
        <v>0</v>
      </c>
      <c r="AX57" s="12">
        <f t="shared" si="69"/>
        <v>749.4</v>
      </c>
      <c r="AY57" s="21">
        <v>0</v>
      </c>
      <c r="AZ57" s="21">
        <v>0</v>
      </c>
      <c r="BA57" s="56">
        <v>749.4</v>
      </c>
      <c r="BB57" s="21">
        <v>0</v>
      </c>
      <c r="BC57" s="12">
        <f t="shared" si="70"/>
        <v>749.4</v>
      </c>
      <c r="BD57" s="21">
        <v>0</v>
      </c>
      <c r="BE57" s="21">
        <v>0</v>
      </c>
      <c r="BF57" s="56">
        <v>749.4</v>
      </c>
      <c r="BG57" s="21">
        <v>0</v>
      </c>
    </row>
    <row r="58" spans="1:59" ht="31.5" x14ac:dyDescent="0.25">
      <c r="A58" s="10" t="s">
        <v>94</v>
      </c>
      <c r="B58" s="29" t="s">
        <v>220</v>
      </c>
      <c r="C58" s="17" t="s">
        <v>21</v>
      </c>
      <c r="D58" s="17" t="s">
        <v>31</v>
      </c>
      <c r="E58" s="11">
        <f t="shared" ref="E58:E62" si="71">J58+O58+T58+Y58+AD58+AI58+AN58+AS58+AX58+BC58</f>
        <v>22238.799999999999</v>
      </c>
      <c r="F58" s="11">
        <f t="shared" ref="F58:F62" si="72">K58+P58+U58+Z58+AE58+AJ58+AO58+AT58+AY58+BD58</f>
        <v>0</v>
      </c>
      <c r="G58" s="11">
        <f t="shared" ref="G58:G62" si="73">L58+Q58+V58+AA58+AF58+AK58+AP58+AU58+AZ58+BE58</f>
        <v>0</v>
      </c>
      <c r="H58" s="11">
        <f t="shared" ref="H58:H62" si="74">M58+R58+W58+AB58+AG58+AL58+AQ58+AV58+BA58+BF58</f>
        <v>22238.799999999999</v>
      </c>
      <c r="I58" s="11">
        <f t="shared" ref="I58:I62" si="75">N58+S58+X58+AC58+AH58+AM58+AR58+AW58+BB58+BG58</f>
        <v>0</v>
      </c>
      <c r="J58" s="12">
        <f t="shared" ref="J58:J62" si="76">M58</f>
        <v>1775.9</v>
      </c>
      <c r="K58" s="21">
        <v>0</v>
      </c>
      <c r="L58" s="21">
        <v>0</v>
      </c>
      <c r="M58" s="30">
        <f>2574.5-798.6</f>
        <v>1775.9</v>
      </c>
      <c r="N58" s="21">
        <v>0</v>
      </c>
      <c r="O58" s="12">
        <f t="shared" ref="O58:O62" si="77">R58</f>
        <v>1968.3</v>
      </c>
      <c r="P58" s="21">
        <v>0</v>
      </c>
      <c r="Q58" s="21">
        <v>0</v>
      </c>
      <c r="R58" s="56">
        <v>1968.3</v>
      </c>
      <c r="S58" s="21">
        <v>0</v>
      </c>
      <c r="T58" s="12">
        <f t="shared" si="63"/>
        <v>2233.6</v>
      </c>
      <c r="U58" s="21">
        <v>0</v>
      </c>
      <c r="V58" s="21">
        <v>0</v>
      </c>
      <c r="W58" s="56">
        <v>2233.6</v>
      </c>
      <c r="X58" s="21">
        <v>0</v>
      </c>
      <c r="Y58" s="12">
        <f t="shared" si="64"/>
        <v>2323</v>
      </c>
      <c r="Z58" s="21">
        <v>0</v>
      </c>
      <c r="AA58" s="21">
        <v>0</v>
      </c>
      <c r="AB58" s="56">
        <v>2323</v>
      </c>
      <c r="AC58" s="21">
        <v>0</v>
      </c>
      <c r="AD58" s="12">
        <f t="shared" si="65"/>
        <v>2323</v>
      </c>
      <c r="AE58" s="21">
        <v>0</v>
      </c>
      <c r="AF58" s="21">
        <v>0</v>
      </c>
      <c r="AG58" s="56">
        <v>2323</v>
      </c>
      <c r="AH58" s="21">
        <v>0</v>
      </c>
      <c r="AI58" s="12">
        <f t="shared" si="66"/>
        <v>2323</v>
      </c>
      <c r="AJ58" s="21">
        <v>0</v>
      </c>
      <c r="AK58" s="21">
        <v>0</v>
      </c>
      <c r="AL58" s="56">
        <v>2323</v>
      </c>
      <c r="AM58" s="21">
        <v>0</v>
      </c>
      <c r="AN58" s="12">
        <f t="shared" si="67"/>
        <v>2323</v>
      </c>
      <c r="AO58" s="21">
        <v>0</v>
      </c>
      <c r="AP58" s="21">
        <v>0</v>
      </c>
      <c r="AQ58" s="56">
        <v>2323</v>
      </c>
      <c r="AR58" s="21">
        <v>0</v>
      </c>
      <c r="AS58" s="12">
        <f t="shared" si="68"/>
        <v>2323</v>
      </c>
      <c r="AT58" s="21">
        <v>0</v>
      </c>
      <c r="AU58" s="21">
        <v>0</v>
      </c>
      <c r="AV58" s="56">
        <v>2323</v>
      </c>
      <c r="AW58" s="21">
        <v>0</v>
      </c>
      <c r="AX58" s="12">
        <f t="shared" si="69"/>
        <v>2323</v>
      </c>
      <c r="AY58" s="21">
        <v>0</v>
      </c>
      <c r="AZ58" s="21">
        <v>0</v>
      </c>
      <c r="BA58" s="56">
        <v>2323</v>
      </c>
      <c r="BB58" s="21">
        <v>0</v>
      </c>
      <c r="BC58" s="12">
        <f t="shared" si="70"/>
        <v>2323</v>
      </c>
      <c r="BD58" s="21">
        <v>0</v>
      </c>
      <c r="BE58" s="21">
        <v>0</v>
      </c>
      <c r="BF58" s="56">
        <v>2323</v>
      </c>
      <c r="BG58" s="21">
        <v>0</v>
      </c>
    </row>
    <row r="59" spans="1:59" ht="31.5" x14ac:dyDescent="0.25">
      <c r="A59" s="10" t="s">
        <v>95</v>
      </c>
      <c r="B59" s="29" t="s">
        <v>211</v>
      </c>
      <c r="C59" s="17" t="s">
        <v>21</v>
      </c>
      <c r="D59" s="17" t="s">
        <v>31</v>
      </c>
      <c r="E59" s="11">
        <f t="shared" si="71"/>
        <v>16551.7</v>
      </c>
      <c r="F59" s="11">
        <f t="shared" si="72"/>
        <v>0</v>
      </c>
      <c r="G59" s="11">
        <f t="shared" si="73"/>
        <v>0</v>
      </c>
      <c r="H59" s="11">
        <f t="shared" si="74"/>
        <v>16551.7</v>
      </c>
      <c r="I59" s="11">
        <f t="shared" si="75"/>
        <v>0</v>
      </c>
      <c r="J59" s="12">
        <f t="shared" si="76"/>
        <v>1369</v>
      </c>
      <c r="K59" s="21">
        <v>0</v>
      </c>
      <c r="L59" s="21">
        <v>0</v>
      </c>
      <c r="M59" s="30">
        <v>1369</v>
      </c>
      <c r="N59" s="21">
        <v>0</v>
      </c>
      <c r="O59" s="12">
        <f t="shared" si="77"/>
        <v>1460.3</v>
      </c>
      <c r="P59" s="21">
        <v>0</v>
      </c>
      <c r="Q59" s="21">
        <v>0</v>
      </c>
      <c r="R59" s="56">
        <v>1460.3</v>
      </c>
      <c r="S59" s="21">
        <v>0</v>
      </c>
      <c r="T59" s="12">
        <f t="shared" si="63"/>
        <v>1657.2</v>
      </c>
      <c r="U59" s="21">
        <v>0</v>
      </c>
      <c r="V59" s="21">
        <v>0</v>
      </c>
      <c r="W59" s="56">
        <v>1657.2</v>
      </c>
      <c r="X59" s="21">
        <v>0</v>
      </c>
      <c r="Y59" s="12">
        <f t="shared" si="64"/>
        <v>1723.6</v>
      </c>
      <c r="Z59" s="21">
        <v>0</v>
      </c>
      <c r="AA59" s="21">
        <v>0</v>
      </c>
      <c r="AB59" s="56">
        <v>1723.6</v>
      </c>
      <c r="AC59" s="21">
        <v>0</v>
      </c>
      <c r="AD59" s="12">
        <f t="shared" si="65"/>
        <v>1723.6</v>
      </c>
      <c r="AE59" s="21">
        <v>0</v>
      </c>
      <c r="AF59" s="21">
        <v>0</v>
      </c>
      <c r="AG59" s="56">
        <v>1723.6</v>
      </c>
      <c r="AH59" s="21">
        <v>0</v>
      </c>
      <c r="AI59" s="12">
        <f t="shared" si="66"/>
        <v>1723.6</v>
      </c>
      <c r="AJ59" s="21">
        <v>0</v>
      </c>
      <c r="AK59" s="21">
        <v>0</v>
      </c>
      <c r="AL59" s="56">
        <v>1723.6</v>
      </c>
      <c r="AM59" s="21">
        <v>0</v>
      </c>
      <c r="AN59" s="12">
        <f t="shared" si="67"/>
        <v>1723.6</v>
      </c>
      <c r="AO59" s="21">
        <v>0</v>
      </c>
      <c r="AP59" s="21">
        <v>0</v>
      </c>
      <c r="AQ59" s="56">
        <v>1723.6</v>
      </c>
      <c r="AR59" s="21">
        <v>0</v>
      </c>
      <c r="AS59" s="12">
        <f t="shared" si="68"/>
        <v>1723.6</v>
      </c>
      <c r="AT59" s="21">
        <v>0</v>
      </c>
      <c r="AU59" s="21">
        <v>0</v>
      </c>
      <c r="AV59" s="56">
        <v>1723.6</v>
      </c>
      <c r="AW59" s="21">
        <v>0</v>
      </c>
      <c r="AX59" s="12">
        <f t="shared" si="69"/>
        <v>1723.6</v>
      </c>
      <c r="AY59" s="21">
        <v>0</v>
      </c>
      <c r="AZ59" s="21">
        <v>0</v>
      </c>
      <c r="BA59" s="56">
        <v>1723.6</v>
      </c>
      <c r="BB59" s="21">
        <v>0</v>
      </c>
      <c r="BC59" s="12">
        <f t="shared" si="70"/>
        <v>1723.6</v>
      </c>
      <c r="BD59" s="21">
        <v>0</v>
      </c>
      <c r="BE59" s="21">
        <v>0</v>
      </c>
      <c r="BF59" s="56">
        <v>1723.6</v>
      </c>
      <c r="BG59" s="21">
        <v>0</v>
      </c>
    </row>
    <row r="60" spans="1:59" ht="31.5" x14ac:dyDescent="0.25">
      <c r="A60" s="10" t="s">
        <v>96</v>
      </c>
      <c r="B60" s="29" t="s">
        <v>221</v>
      </c>
      <c r="C60" s="17" t="s">
        <v>21</v>
      </c>
      <c r="D60" s="17" t="s">
        <v>31</v>
      </c>
      <c r="E60" s="11">
        <f t="shared" si="71"/>
        <v>60933.899999999987</v>
      </c>
      <c r="F60" s="11">
        <f t="shared" si="72"/>
        <v>0</v>
      </c>
      <c r="G60" s="11">
        <f t="shared" si="73"/>
        <v>0</v>
      </c>
      <c r="H60" s="11">
        <f t="shared" si="74"/>
        <v>60933.899999999987</v>
      </c>
      <c r="I60" s="11">
        <f t="shared" si="75"/>
        <v>0</v>
      </c>
      <c r="J60" s="12">
        <f t="shared" si="76"/>
        <v>5155</v>
      </c>
      <c r="K60" s="21">
        <v>0</v>
      </c>
      <c r="L60" s="21">
        <v>0</v>
      </c>
      <c r="M60" s="30">
        <v>5155</v>
      </c>
      <c r="N60" s="21">
        <v>0</v>
      </c>
      <c r="O60" s="12">
        <f t="shared" si="77"/>
        <v>5365.1</v>
      </c>
      <c r="P60" s="21">
        <v>0</v>
      </c>
      <c r="Q60" s="21">
        <v>0</v>
      </c>
      <c r="R60" s="56">
        <v>5365.1</v>
      </c>
      <c r="S60" s="21">
        <v>0</v>
      </c>
      <c r="T60" s="12">
        <f t="shared" si="63"/>
        <v>6088.4</v>
      </c>
      <c r="U60" s="21">
        <v>0</v>
      </c>
      <c r="V60" s="21">
        <v>0</v>
      </c>
      <c r="W60" s="56">
        <v>6088.4</v>
      </c>
      <c r="X60" s="21">
        <v>0</v>
      </c>
      <c r="Y60" s="12">
        <f t="shared" si="64"/>
        <v>6332.2</v>
      </c>
      <c r="Z60" s="21">
        <v>0</v>
      </c>
      <c r="AA60" s="21">
        <v>0</v>
      </c>
      <c r="AB60" s="56">
        <v>6332.2</v>
      </c>
      <c r="AC60" s="21">
        <v>0</v>
      </c>
      <c r="AD60" s="12">
        <f t="shared" si="65"/>
        <v>6332.2</v>
      </c>
      <c r="AE60" s="21">
        <v>0</v>
      </c>
      <c r="AF60" s="21">
        <v>0</v>
      </c>
      <c r="AG60" s="56">
        <v>6332.2</v>
      </c>
      <c r="AH60" s="21">
        <v>0</v>
      </c>
      <c r="AI60" s="12">
        <f t="shared" si="66"/>
        <v>6332.2</v>
      </c>
      <c r="AJ60" s="21">
        <v>0</v>
      </c>
      <c r="AK60" s="21">
        <v>0</v>
      </c>
      <c r="AL60" s="56">
        <v>6332.2</v>
      </c>
      <c r="AM60" s="21">
        <v>0</v>
      </c>
      <c r="AN60" s="12">
        <f t="shared" si="67"/>
        <v>6332.2</v>
      </c>
      <c r="AO60" s="21">
        <v>0</v>
      </c>
      <c r="AP60" s="21">
        <v>0</v>
      </c>
      <c r="AQ60" s="56">
        <v>6332.2</v>
      </c>
      <c r="AR60" s="21">
        <v>0</v>
      </c>
      <c r="AS60" s="12">
        <f t="shared" si="68"/>
        <v>6332.2</v>
      </c>
      <c r="AT60" s="21">
        <v>0</v>
      </c>
      <c r="AU60" s="21">
        <v>0</v>
      </c>
      <c r="AV60" s="56">
        <v>6332.2</v>
      </c>
      <c r="AW60" s="21">
        <v>0</v>
      </c>
      <c r="AX60" s="12">
        <f t="shared" si="69"/>
        <v>6332.2</v>
      </c>
      <c r="AY60" s="21">
        <v>0</v>
      </c>
      <c r="AZ60" s="21">
        <v>0</v>
      </c>
      <c r="BA60" s="56">
        <v>6332.2</v>
      </c>
      <c r="BB60" s="21">
        <v>0</v>
      </c>
      <c r="BC60" s="12">
        <f t="shared" si="70"/>
        <v>6332.2</v>
      </c>
      <c r="BD60" s="21">
        <v>0</v>
      </c>
      <c r="BE60" s="21">
        <v>0</v>
      </c>
      <c r="BF60" s="56">
        <v>6332.2</v>
      </c>
      <c r="BG60" s="21">
        <v>0</v>
      </c>
    </row>
    <row r="61" spans="1:59" ht="31.5" x14ac:dyDescent="0.25">
      <c r="A61" s="10" t="s">
        <v>97</v>
      </c>
      <c r="B61" s="29" t="s">
        <v>222</v>
      </c>
      <c r="C61" s="17" t="s">
        <v>21</v>
      </c>
      <c r="D61" s="17" t="s">
        <v>31</v>
      </c>
      <c r="E61" s="11">
        <f t="shared" si="71"/>
        <v>49682.299999999988</v>
      </c>
      <c r="F61" s="11">
        <f t="shared" si="72"/>
        <v>0</v>
      </c>
      <c r="G61" s="11">
        <f t="shared" si="73"/>
        <v>0</v>
      </c>
      <c r="H61" s="11">
        <f t="shared" si="74"/>
        <v>49682.299999999988</v>
      </c>
      <c r="I61" s="11">
        <f t="shared" si="75"/>
        <v>0</v>
      </c>
      <c r="J61" s="12">
        <f t="shared" si="76"/>
        <v>3937.4</v>
      </c>
      <c r="K61" s="21">
        <v>0</v>
      </c>
      <c r="L61" s="21">
        <v>0</v>
      </c>
      <c r="M61" s="30">
        <v>3937.4</v>
      </c>
      <c r="N61" s="21">
        <v>0</v>
      </c>
      <c r="O61" s="12">
        <f t="shared" si="77"/>
        <v>4400</v>
      </c>
      <c r="P61" s="21">
        <v>0</v>
      </c>
      <c r="Q61" s="21">
        <v>0</v>
      </c>
      <c r="R61" s="56">
        <v>4400</v>
      </c>
      <c r="S61" s="21">
        <v>0</v>
      </c>
      <c r="T61" s="12">
        <f t="shared" si="63"/>
        <v>4993.2</v>
      </c>
      <c r="U61" s="21">
        <v>0</v>
      </c>
      <c r="V61" s="21">
        <v>0</v>
      </c>
      <c r="W61" s="56">
        <v>4993.2</v>
      </c>
      <c r="X61" s="21">
        <v>0</v>
      </c>
      <c r="Y61" s="12">
        <f t="shared" si="64"/>
        <v>5193.1000000000004</v>
      </c>
      <c r="Z61" s="21">
        <v>0</v>
      </c>
      <c r="AA61" s="21">
        <v>0</v>
      </c>
      <c r="AB61" s="56">
        <v>5193.1000000000004</v>
      </c>
      <c r="AC61" s="21">
        <v>0</v>
      </c>
      <c r="AD61" s="12">
        <f t="shared" si="65"/>
        <v>5193.1000000000004</v>
      </c>
      <c r="AE61" s="21">
        <v>0</v>
      </c>
      <c r="AF61" s="21">
        <v>0</v>
      </c>
      <c r="AG61" s="56">
        <v>5193.1000000000004</v>
      </c>
      <c r="AH61" s="21">
        <v>0</v>
      </c>
      <c r="AI61" s="12">
        <f t="shared" si="66"/>
        <v>5193.1000000000004</v>
      </c>
      <c r="AJ61" s="21">
        <v>0</v>
      </c>
      <c r="AK61" s="21">
        <v>0</v>
      </c>
      <c r="AL61" s="56">
        <v>5193.1000000000004</v>
      </c>
      <c r="AM61" s="21">
        <v>0</v>
      </c>
      <c r="AN61" s="12">
        <f t="shared" si="67"/>
        <v>5193.1000000000004</v>
      </c>
      <c r="AO61" s="21">
        <v>0</v>
      </c>
      <c r="AP61" s="21">
        <v>0</v>
      </c>
      <c r="AQ61" s="56">
        <v>5193.1000000000004</v>
      </c>
      <c r="AR61" s="21">
        <v>0</v>
      </c>
      <c r="AS61" s="12">
        <f t="shared" si="68"/>
        <v>5193.1000000000004</v>
      </c>
      <c r="AT61" s="21">
        <v>0</v>
      </c>
      <c r="AU61" s="21">
        <v>0</v>
      </c>
      <c r="AV61" s="56">
        <v>5193.1000000000004</v>
      </c>
      <c r="AW61" s="21">
        <v>0</v>
      </c>
      <c r="AX61" s="12">
        <f t="shared" si="69"/>
        <v>5193.1000000000004</v>
      </c>
      <c r="AY61" s="21">
        <v>0</v>
      </c>
      <c r="AZ61" s="21">
        <v>0</v>
      </c>
      <c r="BA61" s="56">
        <v>5193.1000000000004</v>
      </c>
      <c r="BB61" s="21">
        <v>0</v>
      </c>
      <c r="BC61" s="12">
        <f t="shared" si="70"/>
        <v>5193.1000000000004</v>
      </c>
      <c r="BD61" s="21">
        <v>0</v>
      </c>
      <c r="BE61" s="21">
        <v>0</v>
      </c>
      <c r="BF61" s="56">
        <v>5193.1000000000004</v>
      </c>
      <c r="BG61" s="21">
        <v>0</v>
      </c>
    </row>
    <row r="62" spans="1:59" ht="31.5" x14ac:dyDescent="0.25">
      <c r="A62" s="10" t="s">
        <v>98</v>
      </c>
      <c r="B62" s="29" t="s">
        <v>226</v>
      </c>
      <c r="C62" s="17" t="s">
        <v>21</v>
      </c>
      <c r="D62" s="17" t="s">
        <v>31</v>
      </c>
      <c r="E62" s="11">
        <f t="shared" si="71"/>
        <v>8660.5</v>
      </c>
      <c r="F62" s="11">
        <f t="shared" si="72"/>
        <v>0</v>
      </c>
      <c r="G62" s="11">
        <f t="shared" si="73"/>
        <v>0</v>
      </c>
      <c r="H62" s="11">
        <f t="shared" si="74"/>
        <v>8660.5</v>
      </c>
      <c r="I62" s="11">
        <f t="shared" si="75"/>
        <v>0</v>
      </c>
      <c r="J62" s="12">
        <f t="shared" si="76"/>
        <v>804.9</v>
      </c>
      <c r="K62" s="21">
        <v>0</v>
      </c>
      <c r="L62" s="21">
        <v>0</v>
      </c>
      <c r="M62" s="30">
        <f>514.9+290</f>
        <v>804.9</v>
      </c>
      <c r="N62" s="21">
        <v>0</v>
      </c>
      <c r="O62" s="12">
        <f t="shared" si="77"/>
        <v>755.6</v>
      </c>
      <c r="P62" s="21">
        <v>0</v>
      </c>
      <c r="Q62" s="21">
        <v>0</v>
      </c>
      <c r="R62" s="56">
        <v>755.6</v>
      </c>
      <c r="S62" s="21">
        <v>0</v>
      </c>
      <c r="T62" s="12">
        <f t="shared" si="63"/>
        <v>857.4</v>
      </c>
      <c r="U62" s="21">
        <v>0</v>
      </c>
      <c r="V62" s="21">
        <v>0</v>
      </c>
      <c r="W62" s="56">
        <v>857.4</v>
      </c>
      <c r="X62" s="21">
        <v>0</v>
      </c>
      <c r="Y62" s="12">
        <f t="shared" si="64"/>
        <v>891.8</v>
      </c>
      <c r="Z62" s="21">
        <v>0</v>
      </c>
      <c r="AA62" s="21">
        <v>0</v>
      </c>
      <c r="AB62" s="56">
        <v>891.8</v>
      </c>
      <c r="AC62" s="21">
        <v>0</v>
      </c>
      <c r="AD62" s="12">
        <f t="shared" si="65"/>
        <v>891.8</v>
      </c>
      <c r="AE62" s="21">
        <v>0</v>
      </c>
      <c r="AF62" s="21">
        <v>0</v>
      </c>
      <c r="AG62" s="56">
        <v>891.8</v>
      </c>
      <c r="AH62" s="21">
        <v>0</v>
      </c>
      <c r="AI62" s="12">
        <f t="shared" si="66"/>
        <v>891.8</v>
      </c>
      <c r="AJ62" s="21">
        <v>0</v>
      </c>
      <c r="AK62" s="21">
        <v>0</v>
      </c>
      <c r="AL62" s="56">
        <v>891.8</v>
      </c>
      <c r="AM62" s="21">
        <v>0</v>
      </c>
      <c r="AN62" s="12">
        <f t="shared" si="67"/>
        <v>891.8</v>
      </c>
      <c r="AO62" s="21">
        <v>0</v>
      </c>
      <c r="AP62" s="21">
        <v>0</v>
      </c>
      <c r="AQ62" s="56">
        <v>891.8</v>
      </c>
      <c r="AR62" s="21">
        <v>0</v>
      </c>
      <c r="AS62" s="12">
        <f t="shared" si="68"/>
        <v>891.8</v>
      </c>
      <c r="AT62" s="21">
        <v>0</v>
      </c>
      <c r="AU62" s="21">
        <v>0</v>
      </c>
      <c r="AV62" s="56">
        <v>891.8</v>
      </c>
      <c r="AW62" s="21">
        <v>0</v>
      </c>
      <c r="AX62" s="12">
        <f t="shared" si="69"/>
        <v>891.8</v>
      </c>
      <c r="AY62" s="21">
        <v>0</v>
      </c>
      <c r="AZ62" s="21">
        <v>0</v>
      </c>
      <c r="BA62" s="56">
        <v>891.8</v>
      </c>
      <c r="BB62" s="21">
        <v>0</v>
      </c>
      <c r="BC62" s="12">
        <f t="shared" si="70"/>
        <v>891.8</v>
      </c>
      <c r="BD62" s="21">
        <v>0</v>
      </c>
      <c r="BE62" s="21">
        <v>0</v>
      </c>
      <c r="BF62" s="56">
        <v>891.8</v>
      </c>
      <c r="BG62" s="21">
        <v>0</v>
      </c>
    </row>
    <row r="63" spans="1:59" ht="31.5" x14ac:dyDescent="0.25">
      <c r="A63" s="10" t="s">
        <v>99</v>
      </c>
      <c r="B63" s="29" t="s">
        <v>212</v>
      </c>
      <c r="C63" s="17" t="s">
        <v>21</v>
      </c>
      <c r="D63" s="17" t="s">
        <v>31</v>
      </c>
      <c r="E63" s="11">
        <f t="shared" si="58"/>
        <v>10560.6</v>
      </c>
      <c r="F63" s="11">
        <f t="shared" si="59"/>
        <v>0</v>
      </c>
      <c r="G63" s="11">
        <f t="shared" si="56"/>
        <v>0</v>
      </c>
      <c r="H63" s="11">
        <f t="shared" si="60"/>
        <v>10560.6</v>
      </c>
      <c r="I63" s="11">
        <f t="shared" si="57"/>
        <v>0</v>
      </c>
      <c r="J63" s="12">
        <f t="shared" si="61"/>
        <v>1011.8</v>
      </c>
      <c r="K63" s="21">
        <v>0</v>
      </c>
      <c r="L63" s="21">
        <v>0</v>
      </c>
      <c r="M63" s="30">
        <v>1011.8</v>
      </c>
      <c r="N63" s="21">
        <v>0</v>
      </c>
      <c r="O63" s="12">
        <f t="shared" si="62"/>
        <v>948.8</v>
      </c>
      <c r="P63" s="21">
        <v>0</v>
      </c>
      <c r="Q63" s="21">
        <v>0</v>
      </c>
      <c r="R63" s="56">
        <v>948.8</v>
      </c>
      <c r="S63" s="21">
        <v>0</v>
      </c>
      <c r="T63" s="12">
        <f t="shared" si="63"/>
        <v>1038.5999999999999</v>
      </c>
      <c r="U63" s="21">
        <v>0</v>
      </c>
      <c r="V63" s="21">
        <v>0</v>
      </c>
      <c r="W63" s="56">
        <v>1038.5999999999999</v>
      </c>
      <c r="X63" s="21">
        <v>0</v>
      </c>
      <c r="Y63" s="12">
        <f t="shared" si="64"/>
        <v>1080.2</v>
      </c>
      <c r="Z63" s="21">
        <v>0</v>
      </c>
      <c r="AA63" s="21">
        <v>0</v>
      </c>
      <c r="AB63" s="56">
        <v>1080.2</v>
      </c>
      <c r="AC63" s="21">
        <v>0</v>
      </c>
      <c r="AD63" s="12">
        <f t="shared" si="65"/>
        <v>1080.2</v>
      </c>
      <c r="AE63" s="21">
        <v>0</v>
      </c>
      <c r="AF63" s="21">
        <v>0</v>
      </c>
      <c r="AG63" s="56">
        <v>1080.2</v>
      </c>
      <c r="AH63" s="21">
        <v>0</v>
      </c>
      <c r="AI63" s="12">
        <f t="shared" si="66"/>
        <v>1080.2</v>
      </c>
      <c r="AJ63" s="21">
        <v>0</v>
      </c>
      <c r="AK63" s="21">
        <v>0</v>
      </c>
      <c r="AL63" s="56">
        <v>1080.2</v>
      </c>
      <c r="AM63" s="21">
        <v>0</v>
      </c>
      <c r="AN63" s="12">
        <f t="shared" si="67"/>
        <v>1080.2</v>
      </c>
      <c r="AO63" s="21">
        <v>0</v>
      </c>
      <c r="AP63" s="21">
        <v>0</v>
      </c>
      <c r="AQ63" s="56">
        <v>1080.2</v>
      </c>
      <c r="AR63" s="21">
        <v>0</v>
      </c>
      <c r="AS63" s="12">
        <f t="shared" si="68"/>
        <v>1080.2</v>
      </c>
      <c r="AT63" s="21">
        <v>0</v>
      </c>
      <c r="AU63" s="21">
        <v>0</v>
      </c>
      <c r="AV63" s="56">
        <v>1080.2</v>
      </c>
      <c r="AW63" s="21">
        <v>0</v>
      </c>
      <c r="AX63" s="12">
        <f t="shared" si="69"/>
        <v>1080.2</v>
      </c>
      <c r="AY63" s="21">
        <v>0</v>
      </c>
      <c r="AZ63" s="21">
        <v>0</v>
      </c>
      <c r="BA63" s="56">
        <v>1080.2</v>
      </c>
      <c r="BB63" s="21">
        <v>0</v>
      </c>
      <c r="BC63" s="12">
        <f t="shared" si="70"/>
        <v>1080.2</v>
      </c>
      <c r="BD63" s="21">
        <v>0</v>
      </c>
      <c r="BE63" s="21">
        <v>0</v>
      </c>
      <c r="BF63" s="56">
        <v>1080.2</v>
      </c>
      <c r="BG63" s="21">
        <v>0</v>
      </c>
    </row>
    <row r="64" spans="1:59" ht="31.5" x14ac:dyDescent="0.25">
      <c r="A64" s="10" t="s">
        <v>100</v>
      </c>
      <c r="B64" s="29" t="s">
        <v>227</v>
      </c>
      <c r="C64" s="17" t="s">
        <v>21</v>
      </c>
      <c r="D64" s="17" t="s">
        <v>31</v>
      </c>
      <c r="E64" s="11">
        <f t="shared" si="58"/>
        <v>41155.700000000004</v>
      </c>
      <c r="F64" s="11">
        <f t="shared" si="59"/>
        <v>0</v>
      </c>
      <c r="G64" s="11">
        <f t="shared" si="56"/>
        <v>0</v>
      </c>
      <c r="H64" s="11">
        <f t="shared" si="60"/>
        <v>41155.700000000004</v>
      </c>
      <c r="I64" s="11">
        <f t="shared" si="57"/>
        <v>0</v>
      </c>
      <c r="J64" s="12">
        <f t="shared" si="61"/>
        <v>3199.6</v>
      </c>
      <c r="K64" s="21">
        <v>0</v>
      </c>
      <c r="L64" s="21">
        <v>0</v>
      </c>
      <c r="M64" s="30">
        <f>3567.9-368.3</f>
        <v>3199.6</v>
      </c>
      <c r="N64" s="21">
        <v>0</v>
      </c>
      <c r="O64" s="12">
        <f t="shared" si="62"/>
        <v>3650.8</v>
      </c>
      <c r="P64" s="21">
        <v>0</v>
      </c>
      <c r="Q64" s="21">
        <v>0</v>
      </c>
      <c r="R64" s="56">
        <v>3650.8</v>
      </c>
      <c r="S64" s="21">
        <v>0</v>
      </c>
      <c r="T64" s="12">
        <f t="shared" si="63"/>
        <v>4143</v>
      </c>
      <c r="U64" s="21">
        <v>0</v>
      </c>
      <c r="V64" s="21">
        <v>0</v>
      </c>
      <c r="W64" s="56">
        <v>4143</v>
      </c>
      <c r="X64" s="21">
        <v>0</v>
      </c>
      <c r="Y64" s="12">
        <f t="shared" si="64"/>
        <v>4308.8999999999996</v>
      </c>
      <c r="Z64" s="21">
        <v>0</v>
      </c>
      <c r="AA64" s="21">
        <v>0</v>
      </c>
      <c r="AB64" s="56">
        <v>4308.8999999999996</v>
      </c>
      <c r="AC64" s="21">
        <v>0</v>
      </c>
      <c r="AD64" s="12">
        <f t="shared" si="65"/>
        <v>4308.8999999999996</v>
      </c>
      <c r="AE64" s="21">
        <v>0</v>
      </c>
      <c r="AF64" s="21">
        <v>0</v>
      </c>
      <c r="AG64" s="56">
        <v>4308.8999999999996</v>
      </c>
      <c r="AH64" s="21">
        <v>0</v>
      </c>
      <c r="AI64" s="12">
        <f t="shared" si="66"/>
        <v>4308.8999999999996</v>
      </c>
      <c r="AJ64" s="21">
        <v>0</v>
      </c>
      <c r="AK64" s="21">
        <v>0</v>
      </c>
      <c r="AL64" s="56">
        <v>4308.8999999999996</v>
      </c>
      <c r="AM64" s="21">
        <v>0</v>
      </c>
      <c r="AN64" s="12">
        <f t="shared" si="67"/>
        <v>4308.8999999999996</v>
      </c>
      <c r="AO64" s="21">
        <v>0</v>
      </c>
      <c r="AP64" s="21">
        <v>0</v>
      </c>
      <c r="AQ64" s="56">
        <v>4308.8999999999996</v>
      </c>
      <c r="AR64" s="21">
        <v>0</v>
      </c>
      <c r="AS64" s="12">
        <f t="shared" si="68"/>
        <v>4308.8999999999996</v>
      </c>
      <c r="AT64" s="21">
        <v>0</v>
      </c>
      <c r="AU64" s="21">
        <v>0</v>
      </c>
      <c r="AV64" s="56">
        <v>4308.8999999999996</v>
      </c>
      <c r="AW64" s="21">
        <v>0</v>
      </c>
      <c r="AX64" s="12">
        <f t="shared" si="69"/>
        <v>4308.8999999999996</v>
      </c>
      <c r="AY64" s="21">
        <v>0</v>
      </c>
      <c r="AZ64" s="21">
        <v>0</v>
      </c>
      <c r="BA64" s="56">
        <v>4308.8999999999996</v>
      </c>
      <c r="BB64" s="21">
        <v>0</v>
      </c>
      <c r="BC64" s="12">
        <f t="shared" si="70"/>
        <v>4308.8999999999996</v>
      </c>
      <c r="BD64" s="21">
        <v>0</v>
      </c>
      <c r="BE64" s="21">
        <v>0</v>
      </c>
      <c r="BF64" s="56">
        <v>4308.8999999999996</v>
      </c>
      <c r="BG64" s="21">
        <v>0</v>
      </c>
    </row>
    <row r="65" spans="1:59" ht="31.5" x14ac:dyDescent="0.25">
      <c r="A65" s="10" t="s">
        <v>101</v>
      </c>
      <c r="B65" s="29" t="s">
        <v>214</v>
      </c>
      <c r="C65" s="17" t="s">
        <v>21</v>
      </c>
      <c r="D65" s="17" t="s">
        <v>31</v>
      </c>
      <c r="E65" s="11">
        <f t="shared" si="58"/>
        <v>15110.600000000002</v>
      </c>
      <c r="F65" s="11">
        <f t="shared" si="59"/>
        <v>0</v>
      </c>
      <c r="G65" s="11">
        <f t="shared" si="56"/>
        <v>0</v>
      </c>
      <c r="H65" s="11">
        <f t="shared" si="60"/>
        <v>15110.600000000002</v>
      </c>
      <c r="I65" s="11">
        <f t="shared" si="57"/>
        <v>0</v>
      </c>
      <c r="J65" s="12">
        <f t="shared" si="61"/>
        <v>1251.0999999999999</v>
      </c>
      <c r="K65" s="21">
        <v>0</v>
      </c>
      <c r="L65" s="21">
        <v>0</v>
      </c>
      <c r="M65" s="30">
        <v>1251.0999999999999</v>
      </c>
      <c r="N65" s="21">
        <v>0</v>
      </c>
      <c r="O65" s="12">
        <f t="shared" si="62"/>
        <v>1351.1</v>
      </c>
      <c r="P65" s="21">
        <v>0</v>
      </c>
      <c r="Q65" s="21">
        <v>0</v>
      </c>
      <c r="R65" s="56">
        <v>1351.1</v>
      </c>
      <c r="S65" s="21">
        <v>0</v>
      </c>
      <c r="T65" s="12">
        <f t="shared" si="63"/>
        <v>1510.7</v>
      </c>
      <c r="U65" s="21">
        <v>0</v>
      </c>
      <c r="V65" s="21">
        <v>0</v>
      </c>
      <c r="W65" s="56">
        <v>1510.7</v>
      </c>
      <c r="X65" s="21">
        <v>0</v>
      </c>
      <c r="Y65" s="12">
        <f t="shared" si="64"/>
        <v>1571.1</v>
      </c>
      <c r="Z65" s="21">
        <v>0</v>
      </c>
      <c r="AA65" s="21">
        <v>0</v>
      </c>
      <c r="AB65" s="56">
        <v>1571.1</v>
      </c>
      <c r="AC65" s="21">
        <v>0</v>
      </c>
      <c r="AD65" s="12">
        <f t="shared" si="65"/>
        <v>1571.1</v>
      </c>
      <c r="AE65" s="21">
        <v>0</v>
      </c>
      <c r="AF65" s="21">
        <v>0</v>
      </c>
      <c r="AG65" s="56">
        <v>1571.1</v>
      </c>
      <c r="AH65" s="21">
        <v>0</v>
      </c>
      <c r="AI65" s="12">
        <f t="shared" si="66"/>
        <v>1571.1</v>
      </c>
      <c r="AJ65" s="21">
        <v>0</v>
      </c>
      <c r="AK65" s="21">
        <v>0</v>
      </c>
      <c r="AL65" s="56">
        <v>1571.1</v>
      </c>
      <c r="AM65" s="21">
        <v>0</v>
      </c>
      <c r="AN65" s="12">
        <f t="shared" si="67"/>
        <v>1571.1</v>
      </c>
      <c r="AO65" s="21">
        <v>0</v>
      </c>
      <c r="AP65" s="21">
        <v>0</v>
      </c>
      <c r="AQ65" s="56">
        <v>1571.1</v>
      </c>
      <c r="AR65" s="21">
        <v>0</v>
      </c>
      <c r="AS65" s="12">
        <f t="shared" si="68"/>
        <v>1571.1</v>
      </c>
      <c r="AT65" s="21">
        <v>0</v>
      </c>
      <c r="AU65" s="21">
        <v>0</v>
      </c>
      <c r="AV65" s="56">
        <v>1571.1</v>
      </c>
      <c r="AW65" s="21">
        <v>0</v>
      </c>
      <c r="AX65" s="12">
        <f t="shared" si="69"/>
        <v>1571.1</v>
      </c>
      <c r="AY65" s="21">
        <v>0</v>
      </c>
      <c r="AZ65" s="21">
        <v>0</v>
      </c>
      <c r="BA65" s="56">
        <v>1571.1</v>
      </c>
      <c r="BB65" s="21">
        <v>0</v>
      </c>
      <c r="BC65" s="12">
        <f t="shared" si="70"/>
        <v>1571.1</v>
      </c>
      <c r="BD65" s="21">
        <v>0</v>
      </c>
      <c r="BE65" s="21">
        <v>0</v>
      </c>
      <c r="BF65" s="56">
        <v>1571.1</v>
      </c>
      <c r="BG65" s="21">
        <v>0</v>
      </c>
    </row>
    <row r="66" spans="1:59" ht="31.5" x14ac:dyDescent="0.25">
      <c r="A66" s="10" t="s">
        <v>102</v>
      </c>
      <c r="B66" s="29" t="s">
        <v>215</v>
      </c>
      <c r="C66" s="17" t="s">
        <v>21</v>
      </c>
      <c r="D66" s="17" t="s">
        <v>31</v>
      </c>
      <c r="E66" s="11">
        <f t="shared" si="58"/>
        <v>36183.299999999996</v>
      </c>
      <c r="F66" s="11">
        <f t="shared" si="59"/>
        <v>0</v>
      </c>
      <c r="G66" s="11">
        <f t="shared" si="56"/>
        <v>0</v>
      </c>
      <c r="H66" s="11">
        <f t="shared" si="60"/>
        <v>36183.299999999996</v>
      </c>
      <c r="I66" s="11">
        <f t="shared" si="57"/>
        <v>0</v>
      </c>
      <c r="J66" s="12">
        <f t="shared" si="61"/>
        <v>2980.3</v>
      </c>
      <c r="K66" s="21">
        <v>0</v>
      </c>
      <c r="L66" s="21">
        <v>0</v>
      </c>
      <c r="M66" s="30">
        <v>2980.3</v>
      </c>
      <c r="N66" s="21">
        <v>0</v>
      </c>
      <c r="O66" s="12">
        <f t="shared" si="62"/>
        <v>3193.7</v>
      </c>
      <c r="P66" s="21">
        <v>0</v>
      </c>
      <c r="Q66" s="21">
        <v>0</v>
      </c>
      <c r="R66" s="56">
        <v>3193.7</v>
      </c>
      <c r="S66" s="21">
        <v>0</v>
      </c>
      <c r="T66" s="12">
        <f t="shared" si="63"/>
        <v>3624.2</v>
      </c>
      <c r="U66" s="21">
        <v>0</v>
      </c>
      <c r="V66" s="21">
        <v>0</v>
      </c>
      <c r="W66" s="56">
        <v>3624.2</v>
      </c>
      <c r="X66" s="21">
        <v>0</v>
      </c>
      <c r="Y66" s="12">
        <f t="shared" si="64"/>
        <v>3769.3</v>
      </c>
      <c r="Z66" s="21">
        <v>0</v>
      </c>
      <c r="AA66" s="21">
        <v>0</v>
      </c>
      <c r="AB66" s="56">
        <v>3769.3</v>
      </c>
      <c r="AC66" s="21">
        <v>0</v>
      </c>
      <c r="AD66" s="12">
        <f t="shared" si="65"/>
        <v>3769.3</v>
      </c>
      <c r="AE66" s="21">
        <v>0</v>
      </c>
      <c r="AF66" s="21">
        <v>0</v>
      </c>
      <c r="AG66" s="56">
        <v>3769.3</v>
      </c>
      <c r="AH66" s="21">
        <v>0</v>
      </c>
      <c r="AI66" s="12">
        <f t="shared" si="66"/>
        <v>3769.3</v>
      </c>
      <c r="AJ66" s="21">
        <v>0</v>
      </c>
      <c r="AK66" s="21">
        <v>0</v>
      </c>
      <c r="AL66" s="56">
        <v>3769.3</v>
      </c>
      <c r="AM66" s="21">
        <v>0</v>
      </c>
      <c r="AN66" s="12">
        <f t="shared" si="67"/>
        <v>3769.3</v>
      </c>
      <c r="AO66" s="21">
        <v>0</v>
      </c>
      <c r="AP66" s="21">
        <v>0</v>
      </c>
      <c r="AQ66" s="56">
        <v>3769.3</v>
      </c>
      <c r="AR66" s="21">
        <v>0</v>
      </c>
      <c r="AS66" s="12">
        <f t="shared" si="68"/>
        <v>3769.3</v>
      </c>
      <c r="AT66" s="21">
        <v>0</v>
      </c>
      <c r="AU66" s="21">
        <v>0</v>
      </c>
      <c r="AV66" s="56">
        <v>3769.3</v>
      </c>
      <c r="AW66" s="21">
        <v>0</v>
      </c>
      <c r="AX66" s="12">
        <f t="shared" si="69"/>
        <v>3769.3</v>
      </c>
      <c r="AY66" s="21">
        <v>0</v>
      </c>
      <c r="AZ66" s="21">
        <v>0</v>
      </c>
      <c r="BA66" s="56">
        <v>3769.3</v>
      </c>
      <c r="BB66" s="21">
        <v>0</v>
      </c>
      <c r="BC66" s="12">
        <f t="shared" si="70"/>
        <v>3769.3</v>
      </c>
      <c r="BD66" s="21">
        <v>0</v>
      </c>
      <c r="BE66" s="21">
        <v>0</v>
      </c>
      <c r="BF66" s="56">
        <v>3769.3</v>
      </c>
      <c r="BG66" s="21">
        <v>0</v>
      </c>
    </row>
    <row r="67" spans="1:59" ht="31.5" x14ac:dyDescent="0.25">
      <c r="A67" s="10" t="s">
        <v>103</v>
      </c>
      <c r="B67" s="29" t="s">
        <v>216</v>
      </c>
      <c r="C67" s="17" t="s">
        <v>21</v>
      </c>
      <c r="D67" s="17" t="s">
        <v>31</v>
      </c>
      <c r="E67" s="11">
        <f t="shared" si="58"/>
        <v>9636.4</v>
      </c>
      <c r="F67" s="11">
        <f t="shared" si="59"/>
        <v>0</v>
      </c>
      <c r="G67" s="11">
        <f t="shared" si="56"/>
        <v>0</v>
      </c>
      <c r="H67" s="11">
        <f t="shared" si="60"/>
        <v>9636.4</v>
      </c>
      <c r="I67" s="11">
        <f t="shared" si="57"/>
        <v>0</v>
      </c>
      <c r="J67" s="12">
        <f t="shared" si="61"/>
        <v>790.7</v>
      </c>
      <c r="K67" s="21">
        <v>0</v>
      </c>
      <c r="L67" s="21">
        <v>0</v>
      </c>
      <c r="M67" s="30">
        <f>1120.7-330</f>
        <v>790.7</v>
      </c>
      <c r="N67" s="21">
        <v>0</v>
      </c>
      <c r="O67" s="12">
        <f t="shared" si="62"/>
        <v>850.8</v>
      </c>
      <c r="P67" s="21">
        <v>0</v>
      </c>
      <c r="Q67" s="21">
        <v>0</v>
      </c>
      <c r="R67" s="56">
        <v>850.8</v>
      </c>
      <c r="S67" s="21">
        <v>0</v>
      </c>
      <c r="T67" s="12">
        <f t="shared" si="63"/>
        <v>965.5</v>
      </c>
      <c r="U67" s="21">
        <v>0</v>
      </c>
      <c r="V67" s="21">
        <v>0</v>
      </c>
      <c r="W67" s="56">
        <v>965.5</v>
      </c>
      <c r="X67" s="21">
        <v>0</v>
      </c>
      <c r="Y67" s="12">
        <f t="shared" si="64"/>
        <v>1004.2</v>
      </c>
      <c r="Z67" s="21">
        <v>0</v>
      </c>
      <c r="AA67" s="21">
        <v>0</v>
      </c>
      <c r="AB67" s="56">
        <v>1004.2</v>
      </c>
      <c r="AC67" s="21">
        <v>0</v>
      </c>
      <c r="AD67" s="12">
        <f t="shared" si="65"/>
        <v>1004.2</v>
      </c>
      <c r="AE67" s="21">
        <v>0</v>
      </c>
      <c r="AF67" s="21">
        <v>0</v>
      </c>
      <c r="AG67" s="56">
        <v>1004.2</v>
      </c>
      <c r="AH67" s="21">
        <v>0</v>
      </c>
      <c r="AI67" s="12">
        <f t="shared" si="66"/>
        <v>1004.2</v>
      </c>
      <c r="AJ67" s="21">
        <v>0</v>
      </c>
      <c r="AK67" s="21">
        <v>0</v>
      </c>
      <c r="AL67" s="56">
        <v>1004.2</v>
      </c>
      <c r="AM67" s="21">
        <v>0</v>
      </c>
      <c r="AN67" s="12">
        <f t="shared" si="67"/>
        <v>1004.2</v>
      </c>
      <c r="AO67" s="21">
        <v>0</v>
      </c>
      <c r="AP67" s="21">
        <v>0</v>
      </c>
      <c r="AQ67" s="56">
        <v>1004.2</v>
      </c>
      <c r="AR67" s="21">
        <v>0</v>
      </c>
      <c r="AS67" s="12">
        <f t="shared" si="68"/>
        <v>1004.2</v>
      </c>
      <c r="AT67" s="21">
        <v>0</v>
      </c>
      <c r="AU67" s="21">
        <v>0</v>
      </c>
      <c r="AV67" s="56">
        <v>1004.2</v>
      </c>
      <c r="AW67" s="21">
        <v>0</v>
      </c>
      <c r="AX67" s="12">
        <f t="shared" si="69"/>
        <v>1004.2</v>
      </c>
      <c r="AY67" s="21">
        <v>0</v>
      </c>
      <c r="AZ67" s="21">
        <v>0</v>
      </c>
      <c r="BA67" s="56">
        <v>1004.2</v>
      </c>
      <c r="BB67" s="21">
        <v>0</v>
      </c>
      <c r="BC67" s="12">
        <f t="shared" si="70"/>
        <v>1004.2</v>
      </c>
      <c r="BD67" s="21">
        <v>0</v>
      </c>
      <c r="BE67" s="21">
        <v>0</v>
      </c>
      <c r="BF67" s="56">
        <v>1004.2</v>
      </c>
      <c r="BG67" s="21">
        <v>0</v>
      </c>
    </row>
    <row r="68" spans="1:59" ht="31.5" x14ac:dyDescent="0.25">
      <c r="A68" s="10" t="s">
        <v>104</v>
      </c>
      <c r="B68" s="29" t="s">
        <v>224</v>
      </c>
      <c r="C68" s="17" t="s">
        <v>21</v>
      </c>
      <c r="D68" s="17" t="s">
        <v>31</v>
      </c>
      <c r="E68" s="11">
        <f t="shared" ref="E68:E69" si="78">J68+O68+T68+Y68+AD68+AI68+AN68+AS68+AX68+BC68</f>
        <v>14062.399999999998</v>
      </c>
      <c r="F68" s="11">
        <f t="shared" ref="F68:F69" si="79">K68+P68+U68+Z68+AE68+AJ68+AO68+AT68+AY68+BD68</f>
        <v>0</v>
      </c>
      <c r="G68" s="11">
        <f t="shared" ref="G68:G69" si="80">L68+Q68+V68+AA68+AF68+AK68+AP68+AU68+AZ68+BE68</f>
        <v>0</v>
      </c>
      <c r="H68" s="11">
        <f t="shared" ref="H68:H69" si="81">M68+R68+W68+AB68+AG68+AL68+AQ68+AV68+BA68+BF68</f>
        <v>14062.399999999998</v>
      </c>
      <c r="I68" s="11">
        <f t="shared" ref="I68:I69" si="82">N68+S68+X68+AC68+AH68+AM68+AR68+AW68+BB68+BG68</f>
        <v>0</v>
      </c>
      <c r="J68" s="12">
        <f t="shared" ref="J68:J69" si="83">M68</f>
        <v>1520.4</v>
      </c>
      <c r="K68" s="21">
        <v>0</v>
      </c>
      <c r="L68" s="21">
        <v>0</v>
      </c>
      <c r="M68" s="30">
        <f>1175.2+345.2</f>
        <v>1520.4</v>
      </c>
      <c r="N68" s="21">
        <v>0</v>
      </c>
      <c r="O68" s="12">
        <f t="shared" ref="O68:O69" si="84">R68</f>
        <v>1206.4000000000001</v>
      </c>
      <c r="P68" s="21">
        <v>0</v>
      </c>
      <c r="Q68" s="21">
        <v>0</v>
      </c>
      <c r="R68" s="56">
        <v>1206.4000000000001</v>
      </c>
      <c r="S68" s="21">
        <v>0</v>
      </c>
      <c r="T68" s="12">
        <f t="shared" si="63"/>
        <v>1369</v>
      </c>
      <c r="U68" s="21">
        <v>0</v>
      </c>
      <c r="V68" s="21">
        <v>0</v>
      </c>
      <c r="W68" s="56">
        <v>1369</v>
      </c>
      <c r="X68" s="21">
        <v>0</v>
      </c>
      <c r="Y68" s="12">
        <f t="shared" si="64"/>
        <v>1423.8</v>
      </c>
      <c r="Z68" s="21">
        <v>0</v>
      </c>
      <c r="AA68" s="21">
        <v>0</v>
      </c>
      <c r="AB68" s="56">
        <v>1423.8</v>
      </c>
      <c r="AC68" s="21">
        <v>0</v>
      </c>
      <c r="AD68" s="12">
        <f t="shared" si="65"/>
        <v>1423.8</v>
      </c>
      <c r="AE68" s="21">
        <v>0</v>
      </c>
      <c r="AF68" s="21">
        <v>0</v>
      </c>
      <c r="AG68" s="56">
        <v>1423.8</v>
      </c>
      <c r="AH68" s="21">
        <v>0</v>
      </c>
      <c r="AI68" s="12">
        <f t="shared" si="66"/>
        <v>1423.8</v>
      </c>
      <c r="AJ68" s="21">
        <v>0</v>
      </c>
      <c r="AK68" s="21">
        <v>0</v>
      </c>
      <c r="AL68" s="56">
        <v>1423.8</v>
      </c>
      <c r="AM68" s="21">
        <v>0</v>
      </c>
      <c r="AN68" s="12">
        <f t="shared" si="67"/>
        <v>1423.8</v>
      </c>
      <c r="AO68" s="21">
        <v>0</v>
      </c>
      <c r="AP68" s="21">
        <v>0</v>
      </c>
      <c r="AQ68" s="56">
        <v>1423.8</v>
      </c>
      <c r="AR68" s="21">
        <v>0</v>
      </c>
      <c r="AS68" s="12">
        <f t="shared" si="68"/>
        <v>1423.8</v>
      </c>
      <c r="AT68" s="21">
        <v>0</v>
      </c>
      <c r="AU68" s="21">
        <v>0</v>
      </c>
      <c r="AV68" s="56">
        <v>1423.8</v>
      </c>
      <c r="AW68" s="21">
        <v>0</v>
      </c>
      <c r="AX68" s="12">
        <f t="shared" si="69"/>
        <v>1423.8</v>
      </c>
      <c r="AY68" s="21">
        <v>0</v>
      </c>
      <c r="AZ68" s="21">
        <v>0</v>
      </c>
      <c r="BA68" s="56">
        <v>1423.8</v>
      </c>
      <c r="BB68" s="21">
        <v>0</v>
      </c>
      <c r="BC68" s="12">
        <f t="shared" si="70"/>
        <v>1423.8</v>
      </c>
      <c r="BD68" s="21">
        <v>0</v>
      </c>
      <c r="BE68" s="21">
        <v>0</v>
      </c>
      <c r="BF68" s="56">
        <v>1423.8</v>
      </c>
      <c r="BG68" s="21">
        <v>0</v>
      </c>
    </row>
    <row r="69" spans="1:59" ht="31.5" x14ac:dyDescent="0.25">
      <c r="A69" s="10" t="s">
        <v>105</v>
      </c>
      <c r="B69" s="29" t="s">
        <v>225</v>
      </c>
      <c r="C69" s="17" t="s">
        <v>21</v>
      </c>
      <c r="D69" s="17" t="s">
        <v>31</v>
      </c>
      <c r="E69" s="11">
        <f t="shared" si="78"/>
        <v>25859.900000000005</v>
      </c>
      <c r="F69" s="11">
        <f t="shared" si="79"/>
        <v>0</v>
      </c>
      <c r="G69" s="11">
        <f t="shared" si="80"/>
        <v>0</v>
      </c>
      <c r="H69" s="11">
        <f t="shared" si="81"/>
        <v>25859.900000000005</v>
      </c>
      <c r="I69" s="11">
        <f t="shared" si="82"/>
        <v>0</v>
      </c>
      <c r="J69" s="12">
        <f t="shared" si="83"/>
        <v>2096.3999999999996</v>
      </c>
      <c r="K69" s="21">
        <v>0</v>
      </c>
      <c r="L69" s="21">
        <v>0</v>
      </c>
      <c r="M69" s="30">
        <f>2968.2-871.8</f>
        <v>2096.3999999999996</v>
      </c>
      <c r="N69" s="21">
        <v>0</v>
      </c>
      <c r="O69" s="12">
        <f t="shared" si="84"/>
        <v>2285.6999999999998</v>
      </c>
      <c r="P69" s="21">
        <v>0</v>
      </c>
      <c r="Q69" s="21">
        <v>0</v>
      </c>
      <c r="R69" s="56">
        <v>2285.6999999999998</v>
      </c>
      <c r="S69" s="21">
        <v>0</v>
      </c>
      <c r="T69" s="12">
        <f t="shared" si="63"/>
        <v>2593.9</v>
      </c>
      <c r="U69" s="21">
        <v>0</v>
      </c>
      <c r="V69" s="21">
        <v>0</v>
      </c>
      <c r="W69" s="56">
        <v>2593.9</v>
      </c>
      <c r="X69" s="21">
        <v>0</v>
      </c>
      <c r="Y69" s="12">
        <f t="shared" si="64"/>
        <v>2697.7</v>
      </c>
      <c r="Z69" s="21">
        <v>0</v>
      </c>
      <c r="AA69" s="21">
        <v>0</v>
      </c>
      <c r="AB69" s="56">
        <v>2697.7</v>
      </c>
      <c r="AC69" s="21">
        <v>0</v>
      </c>
      <c r="AD69" s="12">
        <f t="shared" si="65"/>
        <v>2697.7</v>
      </c>
      <c r="AE69" s="21">
        <v>0</v>
      </c>
      <c r="AF69" s="21">
        <v>0</v>
      </c>
      <c r="AG69" s="56">
        <v>2697.7</v>
      </c>
      <c r="AH69" s="21">
        <v>0</v>
      </c>
      <c r="AI69" s="12">
        <f t="shared" si="66"/>
        <v>2697.7</v>
      </c>
      <c r="AJ69" s="21">
        <v>0</v>
      </c>
      <c r="AK69" s="21">
        <v>0</v>
      </c>
      <c r="AL69" s="56">
        <v>2697.7</v>
      </c>
      <c r="AM69" s="21">
        <v>0</v>
      </c>
      <c r="AN69" s="12">
        <f t="shared" si="67"/>
        <v>2697.7</v>
      </c>
      <c r="AO69" s="21">
        <v>0</v>
      </c>
      <c r="AP69" s="21">
        <v>0</v>
      </c>
      <c r="AQ69" s="56">
        <v>2697.7</v>
      </c>
      <c r="AR69" s="21">
        <v>0</v>
      </c>
      <c r="AS69" s="12">
        <f t="shared" si="68"/>
        <v>2697.7</v>
      </c>
      <c r="AT69" s="21">
        <v>0</v>
      </c>
      <c r="AU69" s="21">
        <v>0</v>
      </c>
      <c r="AV69" s="56">
        <v>2697.7</v>
      </c>
      <c r="AW69" s="21">
        <v>0</v>
      </c>
      <c r="AX69" s="12">
        <f t="shared" si="69"/>
        <v>2697.7</v>
      </c>
      <c r="AY69" s="21">
        <v>0</v>
      </c>
      <c r="AZ69" s="21">
        <v>0</v>
      </c>
      <c r="BA69" s="56">
        <v>2697.7</v>
      </c>
      <c r="BB69" s="21">
        <v>0</v>
      </c>
      <c r="BC69" s="12">
        <f t="shared" si="70"/>
        <v>2697.7</v>
      </c>
      <c r="BD69" s="21">
        <v>0</v>
      </c>
      <c r="BE69" s="21">
        <v>0</v>
      </c>
      <c r="BF69" s="56">
        <v>2697.7</v>
      </c>
      <c r="BG69" s="21">
        <v>0</v>
      </c>
    </row>
    <row r="70" spans="1:59" s="9" customFormat="1" ht="30" customHeight="1" x14ac:dyDescent="0.25">
      <c r="A70" s="54" t="s">
        <v>120</v>
      </c>
      <c r="B70" s="81" t="s">
        <v>121</v>
      </c>
      <c r="C70" s="81"/>
      <c r="D70" s="81"/>
      <c r="E70" s="8">
        <f>SUM(E71:E81)</f>
        <v>6240.2999999999993</v>
      </c>
      <c r="F70" s="8">
        <f t="shared" ref="F70:BG70" si="85">SUM(F71:F81)</f>
        <v>0</v>
      </c>
      <c r="G70" s="8">
        <f t="shared" si="85"/>
        <v>0</v>
      </c>
      <c r="H70" s="8">
        <f t="shared" si="85"/>
        <v>6240.2999999999993</v>
      </c>
      <c r="I70" s="8">
        <f t="shared" si="85"/>
        <v>0</v>
      </c>
      <c r="J70" s="8">
        <f t="shared" si="85"/>
        <v>4930.5999999999995</v>
      </c>
      <c r="K70" s="8">
        <f t="shared" si="85"/>
        <v>0</v>
      </c>
      <c r="L70" s="8">
        <f t="shared" si="85"/>
        <v>0</v>
      </c>
      <c r="M70" s="8">
        <f t="shared" si="85"/>
        <v>4930.5999999999995</v>
      </c>
      <c r="N70" s="8">
        <f t="shared" si="85"/>
        <v>0</v>
      </c>
      <c r="O70" s="8">
        <f t="shared" si="85"/>
        <v>1309.7</v>
      </c>
      <c r="P70" s="8">
        <f t="shared" si="85"/>
        <v>0</v>
      </c>
      <c r="Q70" s="8">
        <f t="shared" si="85"/>
        <v>0</v>
      </c>
      <c r="R70" s="8">
        <f t="shared" si="85"/>
        <v>1309.7</v>
      </c>
      <c r="S70" s="8">
        <f t="shared" si="85"/>
        <v>0</v>
      </c>
      <c r="T70" s="8">
        <f t="shared" si="85"/>
        <v>0</v>
      </c>
      <c r="U70" s="8">
        <f t="shared" si="85"/>
        <v>0</v>
      </c>
      <c r="V70" s="8">
        <f t="shared" si="85"/>
        <v>0</v>
      </c>
      <c r="W70" s="8">
        <f t="shared" si="85"/>
        <v>0</v>
      </c>
      <c r="X70" s="8">
        <f t="shared" si="85"/>
        <v>0</v>
      </c>
      <c r="Y70" s="8">
        <f t="shared" si="85"/>
        <v>0</v>
      </c>
      <c r="Z70" s="8">
        <f t="shared" si="85"/>
        <v>0</v>
      </c>
      <c r="AA70" s="8">
        <f t="shared" si="85"/>
        <v>0</v>
      </c>
      <c r="AB70" s="8">
        <f t="shared" si="85"/>
        <v>0</v>
      </c>
      <c r="AC70" s="8">
        <f t="shared" si="85"/>
        <v>0</v>
      </c>
      <c r="AD70" s="8">
        <f t="shared" si="85"/>
        <v>0</v>
      </c>
      <c r="AE70" s="8">
        <f t="shared" si="85"/>
        <v>0</v>
      </c>
      <c r="AF70" s="8">
        <f t="shared" si="85"/>
        <v>0</v>
      </c>
      <c r="AG70" s="8">
        <f t="shared" si="85"/>
        <v>0</v>
      </c>
      <c r="AH70" s="8">
        <f t="shared" si="85"/>
        <v>0</v>
      </c>
      <c r="AI70" s="8">
        <f t="shared" si="85"/>
        <v>0</v>
      </c>
      <c r="AJ70" s="8">
        <f t="shared" si="85"/>
        <v>0</v>
      </c>
      <c r="AK70" s="8">
        <f t="shared" si="85"/>
        <v>0</v>
      </c>
      <c r="AL70" s="8">
        <f t="shared" si="85"/>
        <v>0</v>
      </c>
      <c r="AM70" s="8">
        <f t="shared" si="85"/>
        <v>0</v>
      </c>
      <c r="AN70" s="8">
        <f t="shared" si="85"/>
        <v>0</v>
      </c>
      <c r="AO70" s="8">
        <f t="shared" si="85"/>
        <v>0</v>
      </c>
      <c r="AP70" s="8">
        <f t="shared" si="85"/>
        <v>0</v>
      </c>
      <c r="AQ70" s="8">
        <f t="shared" si="85"/>
        <v>0</v>
      </c>
      <c r="AR70" s="8">
        <f t="shared" si="85"/>
        <v>0</v>
      </c>
      <c r="AS70" s="8">
        <f t="shared" si="85"/>
        <v>0</v>
      </c>
      <c r="AT70" s="8">
        <f t="shared" si="85"/>
        <v>0</v>
      </c>
      <c r="AU70" s="8">
        <f t="shared" si="85"/>
        <v>0</v>
      </c>
      <c r="AV70" s="8">
        <f t="shared" si="85"/>
        <v>0</v>
      </c>
      <c r="AW70" s="8">
        <f t="shared" si="85"/>
        <v>0</v>
      </c>
      <c r="AX70" s="8">
        <f t="shared" si="85"/>
        <v>0</v>
      </c>
      <c r="AY70" s="8">
        <f t="shared" si="85"/>
        <v>0</v>
      </c>
      <c r="AZ70" s="8">
        <f t="shared" si="85"/>
        <v>0</v>
      </c>
      <c r="BA70" s="8">
        <f t="shared" si="85"/>
        <v>0</v>
      </c>
      <c r="BB70" s="8">
        <f t="shared" si="85"/>
        <v>0</v>
      </c>
      <c r="BC70" s="8">
        <f t="shared" si="85"/>
        <v>0</v>
      </c>
      <c r="BD70" s="8">
        <f t="shared" si="85"/>
        <v>0</v>
      </c>
      <c r="BE70" s="8">
        <f t="shared" si="85"/>
        <v>0</v>
      </c>
      <c r="BF70" s="8">
        <f t="shared" si="85"/>
        <v>0</v>
      </c>
      <c r="BG70" s="8">
        <f t="shared" si="85"/>
        <v>0</v>
      </c>
    </row>
    <row r="71" spans="1:59" ht="31.5" x14ac:dyDescent="0.25">
      <c r="A71" s="10" t="s">
        <v>122</v>
      </c>
      <c r="B71" s="29" t="s">
        <v>64</v>
      </c>
      <c r="C71" s="17" t="s">
        <v>21</v>
      </c>
      <c r="D71" s="17" t="s">
        <v>31</v>
      </c>
      <c r="E71" s="11">
        <f>J71+O71+T71+Y71+AD71+AI71+AN71+AS71+AX71+BC71</f>
        <v>240</v>
      </c>
      <c r="F71" s="11">
        <f>K71+P71+U71+Z71+AE71+AJ71+AO71+AT71+AY71+BD71</f>
        <v>0</v>
      </c>
      <c r="G71" s="11">
        <f t="shared" ref="G71:G72" si="86">L71+Q71+V71+AA71+AF71+AK71+AP71+AU71+AZ71+BE71</f>
        <v>0</v>
      </c>
      <c r="H71" s="11">
        <f>M71+R71+W71+AB71+AG71+AL71+AQ71+AV71+BA71+BF71</f>
        <v>240</v>
      </c>
      <c r="I71" s="11">
        <f t="shared" ref="I71:I72" si="87">N71+S71+X71+AC71+AH71+AM71+AR71+AW71+BB71+BG71</f>
        <v>0</v>
      </c>
      <c r="J71" s="12">
        <f>M71</f>
        <v>240</v>
      </c>
      <c r="K71" s="24">
        <v>0</v>
      </c>
      <c r="L71" s="24">
        <v>0</v>
      </c>
      <c r="M71" s="30">
        <f>231+9</f>
        <v>240</v>
      </c>
      <c r="N71" s="24">
        <v>0</v>
      </c>
      <c r="O71" s="21">
        <f t="shared" ref="O71:O77" si="88">R71</f>
        <v>0</v>
      </c>
      <c r="P71" s="24">
        <v>0</v>
      </c>
      <c r="Q71" s="24">
        <v>0</v>
      </c>
      <c r="R71" s="31">
        <v>0</v>
      </c>
      <c r="S71" s="24">
        <v>0</v>
      </c>
      <c r="T71" s="21">
        <f t="shared" ref="T71:T77" si="89">W71</f>
        <v>0</v>
      </c>
      <c r="U71" s="24">
        <v>0</v>
      </c>
      <c r="V71" s="24">
        <v>0</v>
      </c>
      <c r="W71" s="31">
        <v>0</v>
      </c>
      <c r="X71" s="24">
        <v>0</v>
      </c>
      <c r="Y71" s="21">
        <f t="shared" ref="Y71:Y77" si="90">AB71</f>
        <v>0</v>
      </c>
      <c r="Z71" s="24">
        <v>0</v>
      </c>
      <c r="AA71" s="24">
        <v>0</v>
      </c>
      <c r="AB71" s="31">
        <v>0</v>
      </c>
      <c r="AC71" s="24">
        <v>0</v>
      </c>
      <c r="AD71" s="21">
        <f t="shared" ref="AD71:AD77" si="91">AG71</f>
        <v>0</v>
      </c>
      <c r="AE71" s="24">
        <v>0</v>
      </c>
      <c r="AF71" s="24">
        <v>0</v>
      </c>
      <c r="AG71" s="31">
        <v>0</v>
      </c>
      <c r="AH71" s="24">
        <v>0</v>
      </c>
      <c r="AI71" s="21">
        <f t="shared" ref="AI71:AI77" si="92">AL71</f>
        <v>0</v>
      </c>
      <c r="AJ71" s="24">
        <v>0</v>
      </c>
      <c r="AK71" s="24">
        <v>0</v>
      </c>
      <c r="AL71" s="31">
        <v>0</v>
      </c>
      <c r="AM71" s="24">
        <v>0</v>
      </c>
      <c r="AN71" s="21">
        <f t="shared" ref="AN71:AN77" si="93">AQ71</f>
        <v>0</v>
      </c>
      <c r="AO71" s="24">
        <v>0</v>
      </c>
      <c r="AP71" s="24">
        <v>0</v>
      </c>
      <c r="AQ71" s="31">
        <v>0</v>
      </c>
      <c r="AR71" s="24">
        <v>0</v>
      </c>
      <c r="AS71" s="21">
        <f t="shared" ref="AS71:AS77" si="94">AV71</f>
        <v>0</v>
      </c>
      <c r="AT71" s="24">
        <v>0</v>
      </c>
      <c r="AU71" s="24">
        <v>0</v>
      </c>
      <c r="AV71" s="31">
        <v>0</v>
      </c>
      <c r="AW71" s="24">
        <v>0</v>
      </c>
      <c r="AX71" s="21">
        <f t="shared" ref="AX71:AX77" si="95">BA71</f>
        <v>0</v>
      </c>
      <c r="AY71" s="24">
        <v>0</v>
      </c>
      <c r="AZ71" s="24">
        <v>0</v>
      </c>
      <c r="BA71" s="31">
        <v>0</v>
      </c>
      <c r="BB71" s="24">
        <v>0</v>
      </c>
      <c r="BC71" s="21">
        <f t="shared" ref="BC71:BC77" si="96">BF71</f>
        <v>0</v>
      </c>
      <c r="BD71" s="24">
        <v>0</v>
      </c>
      <c r="BE71" s="24">
        <v>0</v>
      </c>
      <c r="BF71" s="31">
        <v>0</v>
      </c>
      <c r="BG71" s="24">
        <v>0</v>
      </c>
    </row>
    <row r="72" spans="1:59" ht="31.5" x14ac:dyDescent="0.25">
      <c r="A72" s="10" t="s">
        <v>123</v>
      </c>
      <c r="B72" s="29" t="s">
        <v>36</v>
      </c>
      <c r="C72" s="17" t="s">
        <v>21</v>
      </c>
      <c r="D72" s="17" t="s">
        <v>31</v>
      </c>
      <c r="E72" s="11">
        <f t="shared" ref="E72" si="97">J72+O72+T72+Y72+AD72+AI72+AN72+AS72+AX72+BC72</f>
        <v>266.89999999999998</v>
      </c>
      <c r="F72" s="11">
        <f t="shared" ref="F72" si="98">K72+P72+U72+Z72+AE72+AJ72+AO72+AT72+AY72+BD72</f>
        <v>0</v>
      </c>
      <c r="G72" s="11">
        <f t="shared" si="86"/>
        <v>0</v>
      </c>
      <c r="H72" s="11">
        <f t="shared" ref="H72" si="99">M72+R72+W72+AB72+AG72+AL72+AQ72+AV72+BA72+BF72</f>
        <v>266.89999999999998</v>
      </c>
      <c r="I72" s="11">
        <f t="shared" si="87"/>
        <v>0</v>
      </c>
      <c r="J72" s="12">
        <f t="shared" ref="J72" si="100">M72</f>
        <v>266.89999999999998</v>
      </c>
      <c r="K72" s="24">
        <v>0</v>
      </c>
      <c r="L72" s="24">
        <v>0</v>
      </c>
      <c r="M72" s="30">
        <v>266.89999999999998</v>
      </c>
      <c r="N72" s="24">
        <v>0</v>
      </c>
      <c r="O72" s="21">
        <f t="shared" si="88"/>
        <v>0</v>
      </c>
      <c r="P72" s="24">
        <v>0</v>
      </c>
      <c r="Q72" s="24">
        <v>0</v>
      </c>
      <c r="R72" s="31">
        <v>0</v>
      </c>
      <c r="S72" s="24">
        <v>0</v>
      </c>
      <c r="T72" s="21">
        <f t="shared" si="89"/>
        <v>0</v>
      </c>
      <c r="U72" s="24">
        <v>0</v>
      </c>
      <c r="V72" s="24">
        <v>0</v>
      </c>
      <c r="W72" s="31">
        <v>0</v>
      </c>
      <c r="X72" s="24">
        <v>0</v>
      </c>
      <c r="Y72" s="21">
        <f t="shared" si="90"/>
        <v>0</v>
      </c>
      <c r="Z72" s="24">
        <v>0</v>
      </c>
      <c r="AA72" s="24">
        <v>0</v>
      </c>
      <c r="AB72" s="31">
        <v>0</v>
      </c>
      <c r="AC72" s="24">
        <v>0</v>
      </c>
      <c r="AD72" s="21">
        <f t="shared" si="91"/>
        <v>0</v>
      </c>
      <c r="AE72" s="24">
        <v>0</v>
      </c>
      <c r="AF72" s="24">
        <v>0</v>
      </c>
      <c r="AG72" s="31">
        <v>0</v>
      </c>
      <c r="AH72" s="24">
        <v>0</v>
      </c>
      <c r="AI72" s="21">
        <f t="shared" si="92"/>
        <v>0</v>
      </c>
      <c r="AJ72" s="24">
        <v>0</v>
      </c>
      <c r="AK72" s="24">
        <v>0</v>
      </c>
      <c r="AL72" s="31">
        <v>0</v>
      </c>
      <c r="AM72" s="24">
        <v>0</v>
      </c>
      <c r="AN72" s="21">
        <f t="shared" si="93"/>
        <v>0</v>
      </c>
      <c r="AO72" s="24">
        <v>0</v>
      </c>
      <c r="AP72" s="24">
        <v>0</v>
      </c>
      <c r="AQ72" s="31">
        <v>0</v>
      </c>
      <c r="AR72" s="24">
        <v>0</v>
      </c>
      <c r="AS72" s="21">
        <f t="shared" si="94"/>
        <v>0</v>
      </c>
      <c r="AT72" s="24">
        <v>0</v>
      </c>
      <c r="AU72" s="24">
        <v>0</v>
      </c>
      <c r="AV72" s="31">
        <v>0</v>
      </c>
      <c r="AW72" s="24">
        <v>0</v>
      </c>
      <c r="AX72" s="21">
        <f t="shared" si="95"/>
        <v>0</v>
      </c>
      <c r="AY72" s="24">
        <v>0</v>
      </c>
      <c r="AZ72" s="24">
        <v>0</v>
      </c>
      <c r="BA72" s="31">
        <v>0</v>
      </c>
      <c r="BB72" s="24">
        <v>0</v>
      </c>
      <c r="BC72" s="21">
        <f t="shared" si="96"/>
        <v>0</v>
      </c>
      <c r="BD72" s="24">
        <v>0</v>
      </c>
      <c r="BE72" s="24">
        <v>0</v>
      </c>
      <c r="BF72" s="31">
        <v>0</v>
      </c>
      <c r="BG72" s="24">
        <v>0</v>
      </c>
    </row>
    <row r="73" spans="1:59" ht="31.5" x14ac:dyDescent="0.25">
      <c r="A73" s="10" t="s">
        <v>144</v>
      </c>
      <c r="B73" s="29" t="s">
        <v>32</v>
      </c>
      <c r="C73" s="17" t="s">
        <v>21</v>
      </c>
      <c r="D73" s="17" t="s">
        <v>31</v>
      </c>
      <c r="E73" s="11">
        <f t="shared" ref="E73" si="101">J73+O73+T73+Y73+AD73+AI73+AN73+AS73+AX73+BC73</f>
        <v>478.8</v>
      </c>
      <c r="F73" s="11">
        <f t="shared" ref="F73" si="102">K73+P73+U73+Z73+AE73+AJ73+AO73+AT73+AY73+BD73</f>
        <v>0</v>
      </c>
      <c r="G73" s="11">
        <f t="shared" ref="G73" si="103">L73+Q73+V73+AA73+AF73+AK73+AP73+AU73+AZ73+BE73</f>
        <v>0</v>
      </c>
      <c r="H73" s="11">
        <f t="shared" ref="H73" si="104">M73+R73+W73+AB73+AG73+AL73+AQ73+AV73+BA73+BF73</f>
        <v>478.8</v>
      </c>
      <c r="I73" s="11">
        <f t="shared" ref="I73" si="105">N73+S73+X73+AC73+AH73+AM73+AR73+AW73+BB73+BG73</f>
        <v>0</v>
      </c>
      <c r="J73" s="12">
        <f t="shared" ref="J73" si="106">M73</f>
        <v>478.8</v>
      </c>
      <c r="K73" s="24">
        <v>0</v>
      </c>
      <c r="L73" s="24">
        <v>0</v>
      </c>
      <c r="M73" s="30">
        <f>420.1+58.7</f>
        <v>478.8</v>
      </c>
      <c r="N73" s="24">
        <v>0</v>
      </c>
      <c r="O73" s="21">
        <f t="shared" si="88"/>
        <v>0</v>
      </c>
      <c r="P73" s="24">
        <v>0</v>
      </c>
      <c r="Q73" s="24">
        <v>0</v>
      </c>
      <c r="R73" s="31">
        <v>0</v>
      </c>
      <c r="S73" s="24">
        <v>0</v>
      </c>
      <c r="T73" s="21">
        <f t="shared" si="89"/>
        <v>0</v>
      </c>
      <c r="U73" s="24">
        <v>0</v>
      </c>
      <c r="V73" s="24">
        <v>0</v>
      </c>
      <c r="W73" s="31">
        <v>0</v>
      </c>
      <c r="X73" s="24">
        <v>0</v>
      </c>
      <c r="Y73" s="21">
        <f t="shared" si="90"/>
        <v>0</v>
      </c>
      <c r="Z73" s="24">
        <v>0</v>
      </c>
      <c r="AA73" s="24">
        <v>0</v>
      </c>
      <c r="AB73" s="31">
        <v>0</v>
      </c>
      <c r="AC73" s="24">
        <v>0</v>
      </c>
      <c r="AD73" s="21">
        <f t="shared" si="91"/>
        <v>0</v>
      </c>
      <c r="AE73" s="24">
        <v>0</v>
      </c>
      <c r="AF73" s="24">
        <v>0</v>
      </c>
      <c r="AG73" s="31">
        <v>0</v>
      </c>
      <c r="AH73" s="24">
        <v>0</v>
      </c>
      <c r="AI73" s="21">
        <f t="shared" si="92"/>
        <v>0</v>
      </c>
      <c r="AJ73" s="24">
        <v>0</v>
      </c>
      <c r="AK73" s="24">
        <v>0</v>
      </c>
      <c r="AL73" s="31">
        <v>0</v>
      </c>
      <c r="AM73" s="24">
        <v>0</v>
      </c>
      <c r="AN73" s="21">
        <f t="shared" si="93"/>
        <v>0</v>
      </c>
      <c r="AO73" s="24">
        <v>0</v>
      </c>
      <c r="AP73" s="24">
        <v>0</v>
      </c>
      <c r="AQ73" s="31">
        <v>0</v>
      </c>
      <c r="AR73" s="24">
        <v>0</v>
      </c>
      <c r="AS73" s="21">
        <f t="shared" si="94"/>
        <v>0</v>
      </c>
      <c r="AT73" s="24">
        <v>0</v>
      </c>
      <c r="AU73" s="24">
        <v>0</v>
      </c>
      <c r="AV73" s="31">
        <v>0</v>
      </c>
      <c r="AW73" s="24">
        <v>0</v>
      </c>
      <c r="AX73" s="21">
        <f t="shared" si="95"/>
        <v>0</v>
      </c>
      <c r="AY73" s="24">
        <v>0</v>
      </c>
      <c r="AZ73" s="24">
        <v>0</v>
      </c>
      <c r="BA73" s="31">
        <v>0</v>
      </c>
      <c r="BB73" s="24">
        <v>0</v>
      </c>
      <c r="BC73" s="21">
        <f t="shared" si="96"/>
        <v>0</v>
      </c>
      <c r="BD73" s="24">
        <v>0</v>
      </c>
      <c r="BE73" s="24">
        <v>0</v>
      </c>
      <c r="BF73" s="31">
        <v>0</v>
      </c>
      <c r="BG73" s="24">
        <v>0</v>
      </c>
    </row>
    <row r="74" spans="1:59" ht="31.5" x14ac:dyDescent="0.25">
      <c r="A74" s="10" t="s">
        <v>150</v>
      </c>
      <c r="B74" s="29" t="s">
        <v>34</v>
      </c>
      <c r="C74" s="17" t="s">
        <v>21</v>
      </c>
      <c r="D74" s="17" t="s">
        <v>31</v>
      </c>
      <c r="E74" s="11">
        <f t="shared" ref="E74" si="107">J74+O74+T74+Y74+AD74+AI74+AN74+AS74+AX74+BC74</f>
        <v>444.9</v>
      </c>
      <c r="F74" s="11">
        <f t="shared" ref="F74" si="108">K74+P74+U74+Z74+AE74+AJ74+AO74+AT74+AY74+BD74</f>
        <v>0</v>
      </c>
      <c r="G74" s="11">
        <f t="shared" ref="G74" si="109">L74+Q74+V74+AA74+AF74+AK74+AP74+AU74+AZ74+BE74</f>
        <v>0</v>
      </c>
      <c r="H74" s="11">
        <f t="shared" ref="H74" si="110">M74+R74+W74+AB74+AG74+AL74+AQ74+AV74+BA74+BF74</f>
        <v>444.9</v>
      </c>
      <c r="I74" s="11">
        <f t="shared" ref="I74" si="111">N74+S74+X74+AC74+AH74+AM74+AR74+AW74+BB74+BG74</f>
        <v>0</v>
      </c>
      <c r="J74" s="12">
        <f t="shared" ref="J74" si="112">M74</f>
        <v>444.9</v>
      </c>
      <c r="K74" s="24">
        <v>0</v>
      </c>
      <c r="L74" s="24">
        <v>0</v>
      </c>
      <c r="M74" s="30">
        <v>444.9</v>
      </c>
      <c r="N74" s="24">
        <v>0</v>
      </c>
      <c r="O74" s="21">
        <f t="shared" si="88"/>
        <v>0</v>
      </c>
      <c r="P74" s="24">
        <v>0</v>
      </c>
      <c r="Q74" s="24">
        <v>0</v>
      </c>
      <c r="R74" s="31">
        <v>0</v>
      </c>
      <c r="S74" s="24">
        <v>0</v>
      </c>
      <c r="T74" s="21">
        <f t="shared" si="89"/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si="90"/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si="91"/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si="92"/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si="93"/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si="94"/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si="95"/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si="96"/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179</v>
      </c>
      <c r="B75" s="29" t="s">
        <v>38</v>
      </c>
      <c r="C75" s="17" t="s">
        <v>21</v>
      </c>
      <c r="D75" s="17" t="s">
        <v>31</v>
      </c>
      <c r="E75" s="11">
        <f t="shared" ref="E75:E76" si="113">J75+O75+T75+Y75+AD75+AI75+AN75+AS75+AX75+BC75</f>
        <v>252.1</v>
      </c>
      <c r="F75" s="11">
        <f t="shared" ref="F75:F76" si="114">K75+P75+U75+Z75+AE75+AJ75+AO75+AT75+AY75+BD75</f>
        <v>0</v>
      </c>
      <c r="G75" s="11">
        <f t="shared" ref="G75:G76" si="115">L75+Q75+V75+AA75+AF75+AK75+AP75+AU75+AZ75+BE75</f>
        <v>0</v>
      </c>
      <c r="H75" s="11">
        <f t="shared" ref="H75:H76" si="116">M75+R75+W75+AB75+AG75+AL75+AQ75+AV75+BA75+BF75</f>
        <v>252.1</v>
      </c>
      <c r="I75" s="11">
        <f t="shared" ref="I75:I76" si="117">N75+S75+X75+AC75+AH75+AM75+AR75+AW75+BB75+BG75</f>
        <v>0</v>
      </c>
      <c r="J75" s="12">
        <f t="shared" ref="J75:J76" si="118">M75</f>
        <v>252.1</v>
      </c>
      <c r="K75" s="24">
        <v>0</v>
      </c>
      <c r="L75" s="24">
        <v>0</v>
      </c>
      <c r="M75" s="30">
        <v>252.1</v>
      </c>
      <c r="N75" s="24">
        <v>0</v>
      </c>
      <c r="O75" s="21">
        <f t="shared" si="88"/>
        <v>0</v>
      </c>
      <c r="P75" s="24">
        <v>0</v>
      </c>
      <c r="Q75" s="24">
        <v>0</v>
      </c>
      <c r="R75" s="31">
        <v>0</v>
      </c>
      <c r="S75" s="24">
        <v>0</v>
      </c>
      <c r="T75" s="21">
        <f t="shared" si="89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90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91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92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93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94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95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96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189</v>
      </c>
      <c r="B76" s="29" t="s">
        <v>211</v>
      </c>
      <c r="C76" s="17" t="s">
        <v>21</v>
      </c>
      <c r="D76" s="17" t="s">
        <v>31</v>
      </c>
      <c r="E76" s="11">
        <f t="shared" si="113"/>
        <v>867.80000000000007</v>
      </c>
      <c r="F76" s="11">
        <f t="shared" si="114"/>
        <v>0</v>
      </c>
      <c r="G76" s="11">
        <f t="shared" si="115"/>
        <v>0</v>
      </c>
      <c r="H76" s="11">
        <f t="shared" si="116"/>
        <v>867.80000000000007</v>
      </c>
      <c r="I76" s="11">
        <f t="shared" si="117"/>
        <v>0</v>
      </c>
      <c r="J76" s="12">
        <f t="shared" si="118"/>
        <v>732.80000000000007</v>
      </c>
      <c r="K76" s="24">
        <v>0</v>
      </c>
      <c r="L76" s="24">
        <v>0</v>
      </c>
      <c r="M76" s="30">
        <f>867.7-134.9</f>
        <v>732.80000000000007</v>
      </c>
      <c r="N76" s="24">
        <v>0</v>
      </c>
      <c r="O76" s="48">
        <f t="shared" si="88"/>
        <v>135</v>
      </c>
      <c r="P76" s="24">
        <v>0</v>
      </c>
      <c r="Q76" s="24">
        <v>0</v>
      </c>
      <c r="R76" s="49">
        <v>135</v>
      </c>
      <c r="S76" s="24">
        <v>0</v>
      </c>
      <c r="T76" s="21">
        <f t="shared" si="89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90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91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92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93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94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95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96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190</v>
      </c>
      <c r="B77" s="29" t="s">
        <v>39</v>
      </c>
      <c r="C77" s="17" t="s">
        <v>21</v>
      </c>
      <c r="D77" s="17" t="s">
        <v>31</v>
      </c>
      <c r="E77" s="11">
        <f t="shared" ref="E77" si="119">J77+O77+T77+Y77+AD77+AI77+AN77+AS77+AX77+BC77</f>
        <v>364.4</v>
      </c>
      <c r="F77" s="11">
        <f t="shared" ref="F77" si="120">K77+P77+U77+Z77+AE77+AJ77+AO77+AT77+AY77+BD77</f>
        <v>0</v>
      </c>
      <c r="G77" s="11">
        <f t="shared" ref="G77" si="121">L77+Q77+V77+AA77+AF77+AK77+AP77+AU77+AZ77+BE77</f>
        <v>0</v>
      </c>
      <c r="H77" s="11">
        <f t="shared" ref="H77" si="122">M77+R77+W77+AB77+AG77+AL77+AQ77+AV77+BA77+BF77</f>
        <v>364.4</v>
      </c>
      <c r="I77" s="11">
        <f t="shared" ref="I77" si="123">N77+S77+X77+AC77+AH77+AM77+AR77+AW77+BB77+BG77</f>
        <v>0</v>
      </c>
      <c r="J77" s="12">
        <f t="shared" ref="J77" si="124">M77</f>
        <v>364.4</v>
      </c>
      <c r="K77" s="24">
        <v>0</v>
      </c>
      <c r="L77" s="24">
        <v>0</v>
      </c>
      <c r="M77" s="30">
        <v>364.4</v>
      </c>
      <c r="N77" s="24">
        <v>0</v>
      </c>
      <c r="O77" s="21">
        <f t="shared" si="88"/>
        <v>0</v>
      </c>
      <c r="P77" s="24">
        <v>0</v>
      </c>
      <c r="Q77" s="24">
        <v>0</v>
      </c>
      <c r="R77" s="31">
        <v>0</v>
      </c>
      <c r="S77" s="24">
        <v>0</v>
      </c>
      <c r="T77" s="21">
        <f t="shared" si="89"/>
        <v>0</v>
      </c>
      <c r="U77" s="24">
        <v>0</v>
      </c>
      <c r="V77" s="24">
        <v>0</v>
      </c>
      <c r="W77" s="31">
        <v>0</v>
      </c>
      <c r="X77" s="24">
        <v>0</v>
      </c>
      <c r="Y77" s="21">
        <f t="shared" si="90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91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92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93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94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95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96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195</v>
      </c>
      <c r="B78" s="29" t="s">
        <v>35</v>
      </c>
      <c r="C78" s="17" t="s">
        <v>21</v>
      </c>
      <c r="D78" s="17" t="s">
        <v>31</v>
      </c>
      <c r="E78" s="11">
        <f t="shared" ref="E78" si="125">J78+O78+T78+Y78+AD78+AI78+AN78+AS78+AX78+BC78</f>
        <v>1483</v>
      </c>
      <c r="F78" s="11">
        <f t="shared" ref="F78" si="126">K78+P78+U78+Z78+AE78+AJ78+AO78+AT78+AY78+BD78</f>
        <v>0</v>
      </c>
      <c r="G78" s="11">
        <f t="shared" ref="G78" si="127">L78+Q78+V78+AA78+AF78+AK78+AP78+AU78+AZ78+BE78</f>
        <v>0</v>
      </c>
      <c r="H78" s="11">
        <f t="shared" ref="H78" si="128">M78+R78+W78+AB78+AG78+AL78+AQ78+AV78+BA78+BF78</f>
        <v>1483</v>
      </c>
      <c r="I78" s="11">
        <f t="shared" ref="I78" si="129">N78+S78+X78+AC78+AH78+AM78+AR78+AW78+BB78+BG78</f>
        <v>0</v>
      </c>
      <c r="J78" s="12">
        <f t="shared" ref="J78" si="130">M78</f>
        <v>1483</v>
      </c>
      <c r="K78" s="24">
        <v>0</v>
      </c>
      <c r="L78" s="24">
        <v>0</v>
      </c>
      <c r="M78" s="30">
        <v>1483</v>
      </c>
      <c r="N78" s="24">
        <v>0</v>
      </c>
      <c r="O78" s="21">
        <f t="shared" ref="O78" si="131">R78</f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ref="T78" si="132">W78</f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ref="Y78" si="133">AB78</f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ref="AD78" si="134">AG78</f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ref="AI78" si="135">AL78</f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ref="AN78" si="136">AQ78</f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ref="AS78" si="137">AV78</f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ref="AX78" si="138">BA78</f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ref="BC78" si="139">BF78</f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196</v>
      </c>
      <c r="B79" s="29" t="s">
        <v>37</v>
      </c>
      <c r="C79" s="17" t="s">
        <v>21</v>
      </c>
      <c r="D79" s="17" t="s">
        <v>31</v>
      </c>
      <c r="E79" s="11">
        <f t="shared" ref="E79" si="140">J79+O79+T79+Y79+AD79+AI79+AN79+AS79+AX79+BC79</f>
        <v>599.4</v>
      </c>
      <c r="F79" s="11">
        <f t="shared" ref="F79" si="141">K79+P79+U79+Z79+AE79+AJ79+AO79+AT79+AY79+BD79</f>
        <v>0</v>
      </c>
      <c r="G79" s="11">
        <f t="shared" ref="G79" si="142">L79+Q79+V79+AA79+AF79+AK79+AP79+AU79+AZ79+BE79</f>
        <v>0</v>
      </c>
      <c r="H79" s="11">
        <f t="shared" ref="H79" si="143">M79+R79+W79+AB79+AG79+AL79+AQ79+AV79+BA79+BF79</f>
        <v>599.4</v>
      </c>
      <c r="I79" s="11">
        <f t="shared" ref="I79" si="144">N79+S79+X79+AC79+AH79+AM79+AR79+AW79+BB79+BG79</f>
        <v>0</v>
      </c>
      <c r="J79" s="12">
        <f t="shared" ref="J79" si="145">M79</f>
        <v>599.4</v>
      </c>
      <c r="K79" s="24">
        <v>0</v>
      </c>
      <c r="L79" s="24">
        <v>0</v>
      </c>
      <c r="M79" s="30">
        <v>599.4</v>
      </c>
      <c r="N79" s="24">
        <v>0</v>
      </c>
      <c r="O79" s="21">
        <f t="shared" ref="O79" si="146">R79</f>
        <v>0</v>
      </c>
      <c r="P79" s="24">
        <v>0</v>
      </c>
      <c r="Q79" s="24">
        <v>0</v>
      </c>
      <c r="R79" s="31">
        <v>0</v>
      </c>
      <c r="S79" s="24">
        <v>0</v>
      </c>
      <c r="T79" s="21">
        <f t="shared" ref="T79" si="147">W79</f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ref="Y79" si="148">AB79</f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ref="AD79" si="149">AG79</f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ref="AI79" si="150">AL79</f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ref="AN79" si="151">AQ79</f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ref="AS79" si="152">AV79</f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ref="AX79" si="153">BA79</f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ref="BC79" si="154">BF79</f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229</v>
      </c>
      <c r="B80" s="29" t="s">
        <v>33</v>
      </c>
      <c r="C80" s="17" t="s">
        <v>21</v>
      </c>
      <c r="D80" s="17" t="s">
        <v>31</v>
      </c>
      <c r="E80" s="11">
        <f t="shared" ref="E80" si="155">J80+O80+T80+Y80+AD80+AI80+AN80+AS80+AX80+BC80</f>
        <v>68.3</v>
      </c>
      <c r="F80" s="11">
        <f t="shared" ref="F80" si="156">K80+P80+U80+Z80+AE80+AJ80+AO80+AT80+AY80+BD80</f>
        <v>0</v>
      </c>
      <c r="G80" s="11">
        <f t="shared" ref="G80" si="157">L80+Q80+V80+AA80+AF80+AK80+AP80+AU80+AZ80+BE80</f>
        <v>0</v>
      </c>
      <c r="H80" s="11">
        <f t="shared" ref="H80" si="158">M80+R80+W80+AB80+AG80+AL80+AQ80+AV80+BA80+BF80</f>
        <v>68.3</v>
      </c>
      <c r="I80" s="11">
        <f t="shared" ref="I80" si="159">N80+S80+X80+AC80+AH80+AM80+AR80+AW80+BB80+BG80</f>
        <v>0</v>
      </c>
      <c r="J80" s="12">
        <f t="shared" ref="J80" si="160">M80</f>
        <v>68.3</v>
      </c>
      <c r="K80" s="24">
        <v>0</v>
      </c>
      <c r="L80" s="24">
        <v>0</v>
      </c>
      <c r="M80" s="30">
        <v>68.3</v>
      </c>
      <c r="N80" s="24">
        <v>0</v>
      </c>
      <c r="O80" s="21">
        <f t="shared" ref="O80" si="161">R80</f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ref="T80" si="162">W80</f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ref="Y80" si="163">AB80</f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ref="AD80" si="164">AG80</f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ref="AI80" si="165">AL80</f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ref="AN80" si="166">AQ80</f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ref="AS80" si="167">AV80</f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ref="AX80" si="168">BA80</f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ref="BC80" si="169">BF80</f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229</v>
      </c>
      <c r="B81" s="29" t="s">
        <v>219</v>
      </c>
      <c r="C81" s="17" t="s">
        <v>21</v>
      </c>
      <c r="D81" s="17" t="s">
        <v>31</v>
      </c>
      <c r="E81" s="11">
        <f t="shared" ref="E81" si="170">J81+O81+T81+Y81+AD81+AI81+AN81+AS81+AX81+BC81</f>
        <v>1174.7</v>
      </c>
      <c r="F81" s="11">
        <f t="shared" ref="F81" si="171">K81+P81+U81+Z81+AE81+AJ81+AO81+AT81+AY81+BD81</f>
        <v>0</v>
      </c>
      <c r="G81" s="11">
        <f t="shared" ref="G81" si="172">L81+Q81+V81+AA81+AF81+AK81+AP81+AU81+AZ81+BE81</f>
        <v>0</v>
      </c>
      <c r="H81" s="11">
        <f t="shared" ref="H81" si="173">M81+R81+W81+AB81+AG81+AL81+AQ81+AV81+BA81+BF81</f>
        <v>1174.7</v>
      </c>
      <c r="I81" s="11">
        <f t="shared" ref="I81" si="174">N81+S81+X81+AC81+AH81+AM81+AR81+AW81+BB81+BG81</f>
        <v>0</v>
      </c>
      <c r="J81" s="40">
        <f t="shared" ref="J81" si="175">M81</f>
        <v>0</v>
      </c>
      <c r="K81" s="24">
        <v>0</v>
      </c>
      <c r="L81" s="24">
        <v>0</v>
      </c>
      <c r="M81" s="46">
        <v>0</v>
      </c>
      <c r="N81" s="24">
        <v>0</v>
      </c>
      <c r="O81" s="48">
        <f t="shared" ref="O81" si="176">R81</f>
        <v>1174.7</v>
      </c>
      <c r="P81" s="24">
        <v>0</v>
      </c>
      <c r="Q81" s="24">
        <v>0</v>
      </c>
      <c r="R81" s="49">
        <v>1174.7</v>
      </c>
      <c r="S81" s="24">
        <v>0</v>
      </c>
      <c r="T81" s="21">
        <f t="shared" ref="T81" si="177">W81</f>
        <v>0</v>
      </c>
      <c r="U81" s="24">
        <v>0</v>
      </c>
      <c r="V81" s="24">
        <v>0</v>
      </c>
      <c r="W81" s="31">
        <v>0</v>
      </c>
      <c r="X81" s="24">
        <v>0</v>
      </c>
      <c r="Y81" s="21">
        <f t="shared" ref="Y81" si="178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" si="179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" si="180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" si="181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" si="182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" si="183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" si="184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s="9" customFormat="1" ht="30.75" customHeight="1" x14ac:dyDescent="0.25">
      <c r="A82" s="54" t="s">
        <v>142</v>
      </c>
      <c r="B82" s="81" t="s">
        <v>141</v>
      </c>
      <c r="C82" s="81"/>
      <c r="D82" s="81"/>
      <c r="E82" s="8">
        <f>SUM(E83:E91)</f>
        <v>53564.399999999994</v>
      </c>
      <c r="F82" s="8">
        <f t="shared" ref="F82:BG82" si="185">SUM(F83:F91)</f>
        <v>0</v>
      </c>
      <c r="G82" s="8">
        <f t="shared" si="185"/>
        <v>0</v>
      </c>
      <c r="H82" s="8">
        <f t="shared" si="185"/>
        <v>53564.399999999994</v>
      </c>
      <c r="I82" s="8">
        <f t="shared" si="185"/>
        <v>0</v>
      </c>
      <c r="J82" s="8">
        <f t="shared" si="185"/>
        <v>19479.699999999997</v>
      </c>
      <c r="K82" s="8">
        <f t="shared" si="185"/>
        <v>0</v>
      </c>
      <c r="L82" s="8">
        <f t="shared" si="185"/>
        <v>0</v>
      </c>
      <c r="M82" s="8">
        <f t="shared" si="185"/>
        <v>19479.699999999997</v>
      </c>
      <c r="N82" s="8">
        <f t="shared" si="185"/>
        <v>0</v>
      </c>
      <c r="O82" s="8">
        <f t="shared" si="185"/>
        <v>34084.699999999997</v>
      </c>
      <c r="P82" s="8">
        <f t="shared" si="185"/>
        <v>0</v>
      </c>
      <c r="Q82" s="8">
        <f t="shared" si="185"/>
        <v>0</v>
      </c>
      <c r="R82" s="8">
        <f t="shared" si="185"/>
        <v>34084.699999999997</v>
      </c>
      <c r="S82" s="8">
        <f t="shared" si="185"/>
        <v>0</v>
      </c>
      <c r="T82" s="8">
        <f t="shared" si="185"/>
        <v>0</v>
      </c>
      <c r="U82" s="8">
        <f t="shared" si="185"/>
        <v>0</v>
      </c>
      <c r="V82" s="8">
        <f t="shared" si="185"/>
        <v>0</v>
      </c>
      <c r="W82" s="8">
        <f t="shared" si="185"/>
        <v>0</v>
      </c>
      <c r="X82" s="8">
        <f t="shared" si="185"/>
        <v>0</v>
      </c>
      <c r="Y82" s="8">
        <f t="shared" si="185"/>
        <v>0</v>
      </c>
      <c r="Z82" s="8">
        <f t="shared" si="185"/>
        <v>0</v>
      </c>
      <c r="AA82" s="8">
        <f t="shared" si="185"/>
        <v>0</v>
      </c>
      <c r="AB82" s="8">
        <f t="shared" si="185"/>
        <v>0</v>
      </c>
      <c r="AC82" s="8">
        <f t="shared" si="185"/>
        <v>0</v>
      </c>
      <c r="AD82" s="8">
        <f t="shared" si="185"/>
        <v>0</v>
      </c>
      <c r="AE82" s="8">
        <f t="shared" si="185"/>
        <v>0</v>
      </c>
      <c r="AF82" s="8">
        <f t="shared" si="185"/>
        <v>0</v>
      </c>
      <c r="AG82" s="8">
        <f t="shared" si="185"/>
        <v>0</v>
      </c>
      <c r="AH82" s="8">
        <f t="shared" si="185"/>
        <v>0</v>
      </c>
      <c r="AI82" s="8">
        <f t="shared" si="185"/>
        <v>0</v>
      </c>
      <c r="AJ82" s="8">
        <f t="shared" si="185"/>
        <v>0</v>
      </c>
      <c r="AK82" s="8">
        <f t="shared" si="185"/>
        <v>0</v>
      </c>
      <c r="AL82" s="8">
        <f t="shared" si="185"/>
        <v>0</v>
      </c>
      <c r="AM82" s="8">
        <f t="shared" si="185"/>
        <v>0</v>
      </c>
      <c r="AN82" s="8">
        <f t="shared" si="185"/>
        <v>0</v>
      </c>
      <c r="AO82" s="8">
        <f t="shared" si="185"/>
        <v>0</v>
      </c>
      <c r="AP82" s="8">
        <f t="shared" si="185"/>
        <v>0</v>
      </c>
      <c r="AQ82" s="8">
        <f t="shared" si="185"/>
        <v>0</v>
      </c>
      <c r="AR82" s="8">
        <f t="shared" si="185"/>
        <v>0</v>
      </c>
      <c r="AS82" s="8">
        <f t="shared" si="185"/>
        <v>0</v>
      </c>
      <c r="AT82" s="8">
        <f t="shared" si="185"/>
        <v>0</v>
      </c>
      <c r="AU82" s="8">
        <f t="shared" si="185"/>
        <v>0</v>
      </c>
      <c r="AV82" s="8">
        <f t="shared" si="185"/>
        <v>0</v>
      </c>
      <c r="AW82" s="8">
        <f t="shared" si="185"/>
        <v>0</v>
      </c>
      <c r="AX82" s="8">
        <f t="shared" si="185"/>
        <v>0</v>
      </c>
      <c r="AY82" s="8">
        <f t="shared" si="185"/>
        <v>0</v>
      </c>
      <c r="AZ82" s="8">
        <f t="shared" si="185"/>
        <v>0</v>
      </c>
      <c r="BA82" s="8">
        <f t="shared" si="185"/>
        <v>0</v>
      </c>
      <c r="BB82" s="8">
        <f t="shared" si="185"/>
        <v>0</v>
      </c>
      <c r="BC82" s="8">
        <f t="shared" si="185"/>
        <v>0</v>
      </c>
      <c r="BD82" s="8">
        <f t="shared" si="185"/>
        <v>0</v>
      </c>
      <c r="BE82" s="8">
        <f t="shared" si="185"/>
        <v>0</v>
      </c>
      <c r="BF82" s="8">
        <f t="shared" si="185"/>
        <v>0</v>
      </c>
      <c r="BG82" s="8">
        <f t="shared" si="185"/>
        <v>0</v>
      </c>
    </row>
    <row r="83" spans="1:59" ht="63" x14ac:dyDescent="0.25">
      <c r="A83" s="10" t="s">
        <v>143</v>
      </c>
      <c r="B83" s="29" t="s">
        <v>228</v>
      </c>
      <c r="C83" s="17" t="s">
        <v>21</v>
      </c>
      <c r="D83" s="17" t="s">
        <v>31</v>
      </c>
      <c r="E83" s="11">
        <f t="shared" ref="E83" si="186">J83+O83+T83+Y83+AD83+AI83+AN83+AS83+AX83+BC83</f>
        <v>17647.8</v>
      </c>
      <c r="F83" s="11">
        <f t="shared" ref="F83" si="187">K83+P83+U83+Z83+AE83+AJ83+AO83+AT83+AY83+BD83</f>
        <v>0</v>
      </c>
      <c r="G83" s="11">
        <f t="shared" ref="G83" si="188">L83+Q83+V83+AA83+AF83+AK83+AP83+AU83+AZ83+BE83</f>
        <v>0</v>
      </c>
      <c r="H83" s="11">
        <f t="shared" ref="H83" si="189">M83+R83+W83+AB83+AG83+AL83+AQ83+AV83+BA83+BF83</f>
        <v>17647.8</v>
      </c>
      <c r="I83" s="11">
        <f t="shared" ref="I83" si="190">N83+S83+X83+AC83+AH83+AM83+AR83+AW83+BB83+BG83</f>
        <v>0</v>
      </c>
      <c r="J83" s="12">
        <f t="shared" ref="J83" si="191">M83</f>
        <v>13244.8</v>
      </c>
      <c r="K83" s="24">
        <v>0</v>
      </c>
      <c r="L83" s="24">
        <v>0</v>
      </c>
      <c r="M83" s="30">
        <f>17648.8-4404</f>
        <v>13244.8</v>
      </c>
      <c r="N83" s="24">
        <v>0</v>
      </c>
      <c r="O83" s="48">
        <f t="shared" ref="O83:O90" si="192">R83</f>
        <v>4403</v>
      </c>
      <c r="P83" s="24">
        <v>0</v>
      </c>
      <c r="Q83" s="24">
        <v>0</v>
      </c>
      <c r="R83" s="49">
        <v>4403</v>
      </c>
      <c r="S83" s="24">
        <v>0</v>
      </c>
      <c r="T83" s="21">
        <f t="shared" ref="T83:T90" si="193">W83</f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ref="Y83:Y90" si="194">AB83</f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ref="AD83:AD90" si="195">AG83</f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ref="AI83:AI90" si="196">AL83</f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ref="AN83:AN90" si="197">AQ83</f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ref="AS83:AS90" si="198">AV83</f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ref="AX83:AX90" si="199">BA83</f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ref="BC83:BC90" si="200">BF83</f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47.25" x14ac:dyDescent="0.25">
      <c r="A84" s="10" t="s">
        <v>168</v>
      </c>
      <c r="B84" s="29" t="s">
        <v>169</v>
      </c>
      <c r="C84" s="17" t="s">
        <v>21</v>
      </c>
      <c r="D84" s="17" t="s">
        <v>31</v>
      </c>
      <c r="E84" s="11">
        <f t="shared" ref="E84" si="201">J84+O84+T84+Y84+AD84+AI84+AN84+AS84+AX84+BC84</f>
        <v>388.3</v>
      </c>
      <c r="F84" s="11">
        <f t="shared" ref="F84" si="202">K84+P84+U84+Z84+AE84+AJ84+AO84+AT84+AY84+BD84</f>
        <v>0</v>
      </c>
      <c r="G84" s="11">
        <f t="shared" ref="G84" si="203">L84+Q84+V84+AA84+AF84+AK84+AP84+AU84+AZ84+BE84</f>
        <v>0</v>
      </c>
      <c r="H84" s="11">
        <f t="shared" ref="H84" si="204">M84+R84+W84+AB84+AG84+AL84+AQ84+AV84+BA84+BF84</f>
        <v>388.3</v>
      </c>
      <c r="I84" s="11">
        <f t="shared" ref="I84" si="205">N84+S84+X84+AC84+AH84+AM84+AR84+AW84+BB84+BG84</f>
        <v>0</v>
      </c>
      <c r="J84" s="12">
        <f t="shared" ref="J84" si="206">M84</f>
        <v>388.3</v>
      </c>
      <c r="K84" s="24">
        <v>0</v>
      </c>
      <c r="L84" s="24">
        <v>0</v>
      </c>
      <c r="M84" s="30">
        <v>388.3</v>
      </c>
      <c r="N84" s="24">
        <v>0</v>
      </c>
      <c r="O84" s="21">
        <f t="shared" si="192"/>
        <v>0</v>
      </c>
      <c r="P84" s="24">
        <v>0</v>
      </c>
      <c r="Q84" s="24">
        <v>0</v>
      </c>
      <c r="R84" s="31">
        <v>0</v>
      </c>
      <c r="S84" s="24">
        <v>0</v>
      </c>
      <c r="T84" s="21">
        <f t="shared" si="193"/>
        <v>0</v>
      </c>
      <c r="U84" s="24">
        <v>0</v>
      </c>
      <c r="V84" s="24">
        <v>0</v>
      </c>
      <c r="W84" s="31">
        <v>0</v>
      </c>
      <c r="X84" s="24">
        <v>0</v>
      </c>
      <c r="Y84" s="21">
        <f t="shared" si="194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195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196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197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198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199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200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63" x14ac:dyDescent="0.25">
      <c r="A85" s="10" t="s">
        <v>171</v>
      </c>
      <c r="B85" s="29" t="s">
        <v>172</v>
      </c>
      <c r="C85" s="17" t="s">
        <v>21</v>
      </c>
      <c r="D85" s="17" t="s">
        <v>31</v>
      </c>
      <c r="E85" s="11">
        <f t="shared" ref="E85" si="207">J85+O85+T85+Y85+AD85+AI85+AN85+AS85+AX85+BC85</f>
        <v>3872.3</v>
      </c>
      <c r="F85" s="11">
        <f t="shared" ref="F85" si="208">K85+P85+U85+Z85+AE85+AJ85+AO85+AT85+AY85+BD85</f>
        <v>0</v>
      </c>
      <c r="G85" s="11">
        <f t="shared" ref="G85" si="209">L85+Q85+V85+AA85+AF85+AK85+AP85+AU85+AZ85+BE85</f>
        <v>0</v>
      </c>
      <c r="H85" s="11">
        <f t="shared" ref="H85" si="210">M85+R85+W85+AB85+AG85+AL85+AQ85+AV85+BA85+BF85</f>
        <v>3872.3</v>
      </c>
      <c r="I85" s="11">
        <f t="shared" ref="I85" si="211">N85+S85+X85+AC85+AH85+AM85+AR85+AW85+BB85+BG85</f>
        <v>0</v>
      </c>
      <c r="J85" s="12">
        <f t="shared" ref="J85" si="212">M85</f>
        <v>3872.3</v>
      </c>
      <c r="K85" s="24">
        <v>0</v>
      </c>
      <c r="L85" s="24">
        <v>0</v>
      </c>
      <c r="M85" s="30">
        <v>3872.3</v>
      </c>
      <c r="N85" s="24">
        <v>0</v>
      </c>
      <c r="O85" s="21">
        <f t="shared" si="192"/>
        <v>0</v>
      </c>
      <c r="P85" s="24">
        <v>0</v>
      </c>
      <c r="Q85" s="24">
        <v>0</v>
      </c>
      <c r="R85" s="31">
        <v>0</v>
      </c>
      <c r="S85" s="24">
        <v>0</v>
      </c>
      <c r="T85" s="21">
        <f t="shared" si="193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194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195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196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197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198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199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200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47.25" x14ac:dyDescent="0.25">
      <c r="A86" s="10" t="s">
        <v>185</v>
      </c>
      <c r="B86" s="42" t="s">
        <v>231</v>
      </c>
      <c r="C86" s="17" t="s">
        <v>21</v>
      </c>
      <c r="D86" s="17" t="s">
        <v>31</v>
      </c>
      <c r="E86" s="11">
        <f t="shared" ref="E86:E90" si="213">J86+O86+T86+Y86+AD86+AI86+AN86+AS86+AX86+BC86</f>
        <v>2070.1999999999998</v>
      </c>
      <c r="F86" s="11">
        <f t="shared" ref="F86:F90" si="214">K86+P86+U86+Z86+AE86+AJ86+AO86+AT86+AY86+BD86</f>
        <v>0</v>
      </c>
      <c r="G86" s="11">
        <f t="shared" ref="G86:G90" si="215">L86+Q86+V86+AA86+AF86+AK86+AP86+AU86+AZ86+BE86</f>
        <v>0</v>
      </c>
      <c r="H86" s="11">
        <f t="shared" ref="H86:H90" si="216">M86+R86+W86+AB86+AG86+AL86+AQ86+AV86+BA86+BF86</f>
        <v>2070.1999999999998</v>
      </c>
      <c r="I86" s="11">
        <f t="shared" ref="I86:I90" si="217">N86+S86+X86+AC86+AH86+AM86+AR86+AW86+BB86+BG86</f>
        <v>0</v>
      </c>
      <c r="J86" s="40">
        <f t="shared" ref="J86:J90" si="218">M86</f>
        <v>0</v>
      </c>
      <c r="K86" s="24">
        <v>0</v>
      </c>
      <c r="L86" s="24">
        <v>0</v>
      </c>
      <c r="M86" s="43">
        <f>2600.6-2600.6</f>
        <v>0</v>
      </c>
      <c r="N86" s="24">
        <v>0</v>
      </c>
      <c r="O86" s="21">
        <f t="shared" si="192"/>
        <v>2070.1999999999998</v>
      </c>
      <c r="P86" s="24">
        <v>0</v>
      </c>
      <c r="Q86" s="24">
        <v>0</v>
      </c>
      <c r="R86" s="49">
        <v>2070.1999999999998</v>
      </c>
      <c r="S86" s="24">
        <v>0</v>
      </c>
      <c r="T86" s="21">
        <f t="shared" si="193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194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195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196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197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198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199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200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31.5" x14ac:dyDescent="0.25">
      <c r="A87" s="10" t="s">
        <v>186</v>
      </c>
      <c r="B87" s="42" t="s">
        <v>188</v>
      </c>
      <c r="C87" s="17" t="s">
        <v>21</v>
      </c>
      <c r="D87" s="17" t="s">
        <v>31</v>
      </c>
      <c r="E87" s="11">
        <f t="shared" si="213"/>
        <v>1974.3000000000002</v>
      </c>
      <c r="F87" s="11">
        <f t="shared" si="214"/>
        <v>0</v>
      </c>
      <c r="G87" s="11">
        <f t="shared" si="215"/>
        <v>0</v>
      </c>
      <c r="H87" s="11">
        <f t="shared" si="216"/>
        <v>1974.3000000000002</v>
      </c>
      <c r="I87" s="11">
        <f t="shared" si="217"/>
        <v>0</v>
      </c>
      <c r="J87" s="12">
        <f t="shared" si="218"/>
        <v>1974.3000000000002</v>
      </c>
      <c r="K87" s="24">
        <v>0</v>
      </c>
      <c r="L87" s="24">
        <v>0</v>
      </c>
      <c r="M87" s="46">
        <f>2649.9-675.6</f>
        <v>1974.3000000000002</v>
      </c>
      <c r="N87" s="24">
        <v>0</v>
      </c>
      <c r="O87" s="21">
        <f t="shared" si="192"/>
        <v>0</v>
      </c>
      <c r="P87" s="24">
        <v>0</v>
      </c>
      <c r="Q87" s="24">
        <v>0</v>
      </c>
      <c r="R87" s="31">
        <v>0</v>
      </c>
      <c r="S87" s="24">
        <v>0</v>
      </c>
      <c r="T87" s="21">
        <f t="shared" si="193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194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195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196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197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198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199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200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31.5" x14ac:dyDescent="0.25">
      <c r="A88" s="10" t="s">
        <v>187</v>
      </c>
      <c r="B88" s="42" t="s">
        <v>230</v>
      </c>
      <c r="C88" s="17" t="s">
        <v>21</v>
      </c>
      <c r="D88" s="17" t="s">
        <v>31</v>
      </c>
      <c r="E88" s="11">
        <f t="shared" si="213"/>
        <v>5691.7</v>
      </c>
      <c r="F88" s="11">
        <f t="shared" si="214"/>
        <v>0</v>
      </c>
      <c r="G88" s="11">
        <f t="shared" si="215"/>
        <v>0</v>
      </c>
      <c r="H88" s="11">
        <f t="shared" si="216"/>
        <v>5691.7</v>
      </c>
      <c r="I88" s="11">
        <f t="shared" si="217"/>
        <v>0</v>
      </c>
      <c r="J88" s="40">
        <f t="shared" si="218"/>
        <v>0</v>
      </c>
      <c r="K88" s="24">
        <v>0</v>
      </c>
      <c r="L88" s="24">
        <v>0</v>
      </c>
      <c r="M88" s="46">
        <f>2437.2-2437.2</f>
        <v>0</v>
      </c>
      <c r="N88" s="24">
        <v>0</v>
      </c>
      <c r="O88" s="48">
        <f t="shared" si="192"/>
        <v>5691.7</v>
      </c>
      <c r="P88" s="24">
        <v>0</v>
      </c>
      <c r="Q88" s="24">
        <v>0</v>
      </c>
      <c r="R88" s="49">
        <v>5691.7</v>
      </c>
      <c r="S88" s="24">
        <v>0</v>
      </c>
      <c r="T88" s="21">
        <f t="shared" si="193"/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si="194"/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si="195"/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si="196"/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si="197"/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si="198"/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si="199"/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si="200"/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ht="78.75" x14ac:dyDescent="0.25">
      <c r="A89" s="10" t="s">
        <v>200</v>
      </c>
      <c r="B89" s="42" t="s">
        <v>201</v>
      </c>
      <c r="C89" s="17" t="s">
        <v>21</v>
      </c>
      <c r="D89" s="17" t="s">
        <v>31</v>
      </c>
      <c r="E89" s="11">
        <f t="shared" si="213"/>
        <v>1907.6</v>
      </c>
      <c r="F89" s="11">
        <f t="shared" si="214"/>
        <v>0</v>
      </c>
      <c r="G89" s="11">
        <f t="shared" si="215"/>
        <v>0</v>
      </c>
      <c r="H89" s="11">
        <f t="shared" si="216"/>
        <v>1907.6</v>
      </c>
      <c r="I89" s="11">
        <f t="shared" si="217"/>
        <v>0</v>
      </c>
      <c r="J89" s="40">
        <f t="shared" si="218"/>
        <v>0</v>
      </c>
      <c r="K89" s="24">
        <v>0</v>
      </c>
      <c r="L89" s="24">
        <v>0</v>
      </c>
      <c r="M89" s="43">
        <v>0</v>
      </c>
      <c r="N89" s="24">
        <v>0</v>
      </c>
      <c r="O89" s="48">
        <f t="shared" si="192"/>
        <v>1907.6</v>
      </c>
      <c r="P89" s="24">
        <v>0</v>
      </c>
      <c r="Q89" s="24">
        <v>0</v>
      </c>
      <c r="R89" s="49">
        <v>1907.6</v>
      </c>
      <c r="S89" s="24">
        <v>0</v>
      </c>
      <c r="T89" s="21">
        <f t="shared" si="193"/>
        <v>0</v>
      </c>
      <c r="U89" s="24">
        <v>0</v>
      </c>
      <c r="V89" s="24">
        <v>0</v>
      </c>
      <c r="W89" s="31">
        <v>0</v>
      </c>
      <c r="X89" s="24">
        <v>0</v>
      </c>
      <c r="Y89" s="21">
        <f t="shared" si="194"/>
        <v>0</v>
      </c>
      <c r="Z89" s="24">
        <v>0</v>
      </c>
      <c r="AA89" s="24">
        <v>0</v>
      </c>
      <c r="AB89" s="31">
        <v>0</v>
      </c>
      <c r="AC89" s="24">
        <v>0</v>
      </c>
      <c r="AD89" s="21">
        <f t="shared" si="195"/>
        <v>0</v>
      </c>
      <c r="AE89" s="24">
        <v>0</v>
      </c>
      <c r="AF89" s="24">
        <v>0</v>
      </c>
      <c r="AG89" s="31">
        <v>0</v>
      </c>
      <c r="AH89" s="24">
        <v>0</v>
      </c>
      <c r="AI89" s="21">
        <f t="shared" si="196"/>
        <v>0</v>
      </c>
      <c r="AJ89" s="24">
        <v>0</v>
      </c>
      <c r="AK89" s="24">
        <v>0</v>
      </c>
      <c r="AL89" s="31">
        <v>0</v>
      </c>
      <c r="AM89" s="24">
        <v>0</v>
      </c>
      <c r="AN89" s="21">
        <f t="shared" si="197"/>
        <v>0</v>
      </c>
      <c r="AO89" s="24">
        <v>0</v>
      </c>
      <c r="AP89" s="24">
        <v>0</v>
      </c>
      <c r="AQ89" s="31">
        <v>0</v>
      </c>
      <c r="AR89" s="24">
        <v>0</v>
      </c>
      <c r="AS89" s="21">
        <f t="shared" si="198"/>
        <v>0</v>
      </c>
      <c r="AT89" s="24">
        <v>0</v>
      </c>
      <c r="AU89" s="24">
        <v>0</v>
      </c>
      <c r="AV89" s="31">
        <v>0</v>
      </c>
      <c r="AW89" s="24">
        <v>0</v>
      </c>
      <c r="AX89" s="21">
        <f t="shared" si="199"/>
        <v>0</v>
      </c>
      <c r="AY89" s="24">
        <v>0</v>
      </c>
      <c r="AZ89" s="24">
        <v>0</v>
      </c>
      <c r="BA89" s="31">
        <v>0</v>
      </c>
      <c r="BB89" s="24">
        <v>0</v>
      </c>
      <c r="BC89" s="21">
        <f t="shared" si="200"/>
        <v>0</v>
      </c>
      <c r="BD89" s="24">
        <v>0</v>
      </c>
      <c r="BE89" s="24">
        <v>0</v>
      </c>
      <c r="BF89" s="31">
        <v>0</v>
      </c>
      <c r="BG89" s="24">
        <v>0</v>
      </c>
    </row>
    <row r="90" spans="1:59" ht="78.75" x14ac:dyDescent="0.25">
      <c r="A90" s="10" t="s">
        <v>242</v>
      </c>
      <c r="B90" s="42" t="s">
        <v>202</v>
      </c>
      <c r="C90" s="17" t="s">
        <v>21</v>
      </c>
      <c r="D90" s="17" t="s">
        <v>31</v>
      </c>
      <c r="E90" s="11">
        <f t="shared" si="213"/>
        <v>1707</v>
      </c>
      <c r="F90" s="11">
        <f t="shared" si="214"/>
        <v>0</v>
      </c>
      <c r="G90" s="11">
        <f t="shared" si="215"/>
        <v>0</v>
      </c>
      <c r="H90" s="11">
        <f t="shared" si="216"/>
        <v>1707</v>
      </c>
      <c r="I90" s="11">
        <f t="shared" si="217"/>
        <v>0</v>
      </c>
      <c r="J90" s="40">
        <f t="shared" si="218"/>
        <v>0</v>
      </c>
      <c r="K90" s="24">
        <v>0</v>
      </c>
      <c r="L90" s="24">
        <v>0</v>
      </c>
      <c r="M90" s="43">
        <v>0</v>
      </c>
      <c r="N90" s="24">
        <v>0</v>
      </c>
      <c r="O90" s="48">
        <f t="shared" si="192"/>
        <v>1707</v>
      </c>
      <c r="P90" s="24">
        <v>0</v>
      </c>
      <c r="Q90" s="24">
        <v>0</v>
      </c>
      <c r="R90" s="49">
        <v>1707</v>
      </c>
      <c r="S90" s="24">
        <v>0</v>
      </c>
      <c r="T90" s="21">
        <f t="shared" si="193"/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si="194"/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si="195"/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si="196"/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si="197"/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si="198"/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si="199"/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si="200"/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246</v>
      </c>
      <c r="B91" s="42" t="s">
        <v>243</v>
      </c>
      <c r="C91" s="17" t="s">
        <v>21</v>
      </c>
      <c r="D91" s="17" t="s">
        <v>31</v>
      </c>
      <c r="E91" s="11">
        <f t="shared" ref="E91" si="219">J91+O91+T91+Y91+AD91+AI91+AN91+AS91+AX91+BC91</f>
        <v>18305.2</v>
      </c>
      <c r="F91" s="11">
        <f t="shared" ref="F91" si="220">K91+P91+U91+Z91+AE91+AJ91+AO91+AT91+AY91+BD91</f>
        <v>0</v>
      </c>
      <c r="G91" s="11">
        <f t="shared" ref="G91" si="221">L91+Q91+V91+AA91+AF91+AK91+AP91+AU91+AZ91+BE91</f>
        <v>0</v>
      </c>
      <c r="H91" s="11">
        <f t="shared" ref="H91" si="222">M91+R91+W91+AB91+AG91+AL91+AQ91+AV91+BA91+BF91</f>
        <v>18305.2</v>
      </c>
      <c r="I91" s="11">
        <f t="shared" ref="I91" si="223">N91+S91+X91+AC91+AH91+AM91+AR91+AW91+BB91+BG91</f>
        <v>0</v>
      </c>
      <c r="J91" s="40">
        <f t="shared" ref="J91" si="224">M91</f>
        <v>0</v>
      </c>
      <c r="K91" s="24">
        <v>0</v>
      </c>
      <c r="L91" s="24">
        <v>0</v>
      </c>
      <c r="M91" s="43">
        <v>0</v>
      </c>
      <c r="N91" s="24">
        <v>0</v>
      </c>
      <c r="O91" s="48">
        <f t="shared" ref="O91" si="225">R91</f>
        <v>18305.2</v>
      </c>
      <c r="P91" s="24">
        <v>0</v>
      </c>
      <c r="Q91" s="24">
        <v>0</v>
      </c>
      <c r="R91" s="49">
        <v>18305.2</v>
      </c>
      <c r="S91" s="24">
        <v>0</v>
      </c>
      <c r="T91" s="21">
        <f t="shared" ref="T91" si="226">W91</f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ref="Y91" si="227">AB91</f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ref="AD91" si="228">AG91</f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ref="AI91" si="229">AL91</f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ref="AN91" si="230">AQ91</f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ref="AS91" si="231">AV91</f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ref="AX91" si="232">BA91</f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ref="BC91" si="233">BF91</f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x14ac:dyDescent="0.25">
      <c r="A92" s="54" t="s">
        <v>147</v>
      </c>
      <c r="B92" s="81" t="s">
        <v>149</v>
      </c>
      <c r="C92" s="81"/>
      <c r="D92" s="81"/>
      <c r="E92" s="8">
        <f>SUM(E93:E100)</f>
        <v>8946.2000000000007</v>
      </c>
      <c r="F92" s="8">
        <f t="shared" ref="F92:BG92" si="234">SUM(F93:F100)</f>
        <v>0</v>
      </c>
      <c r="G92" s="8">
        <f t="shared" si="234"/>
        <v>0</v>
      </c>
      <c r="H92" s="8">
        <f t="shared" si="234"/>
        <v>8946.2000000000007</v>
      </c>
      <c r="I92" s="8">
        <f t="shared" si="234"/>
        <v>0</v>
      </c>
      <c r="J92" s="8">
        <f t="shared" si="234"/>
        <v>8614.1</v>
      </c>
      <c r="K92" s="8">
        <f t="shared" si="234"/>
        <v>0</v>
      </c>
      <c r="L92" s="8">
        <f t="shared" si="234"/>
        <v>0</v>
      </c>
      <c r="M92" s="8">
        <f t="shared" si="234"/>
        <v>8614.1</v>
      </c>
      <c r="N92" s="8">
        <f t="shared" si="234"/>
        <v>0</v>
      </c>
      <c r="O92" s="8">
        <f t="shared" si="234"/>
        <v>332.1</v>
      </c>
      <c r="P92" s="8">
        <f t="shared" si="234"/>
        <v>0</v>
      </c>
      <c r="Q92" s="8">
        <f t="shared" si="234"/>
        <v>0</v>
      </c>
      <c r="R92" s="8">
        <f t="shared" si="234"/>
        <v>332.1</v>
      </c>
      <c r="S92" s="8">
        <f t="shared" si="234"/>
        <v>0</v>
      </c>
      <c r="T92" s="8">
        <f t="shared" si="234"/>
        <v>0</v>
      </c>
      <c r="U92" s="8">
        <f t="shared" si="234"/>
        <v>0</v>
      </c>
      <c r="V92" s="8">
        <f t="shared" si="234"/>
        <v>0</v>
      </c>
      <c r="W92" s="8">
        <f t="shared" si="234"/>
        <v>0</v>
      </c>
      <c r="X92" s="8">
        <f t="shared" si="234"/>
        <v>0</v>
      </c>
      <c r="Y92" s="8">
        <f t="shared" si="234"/>
        <v>0</v>
      </c>
      <c r="Z92" s="8">
        <f t="shared" si="234"/>
        <v>0</v>
      </c>
      <c r="AA92" s="8">
        <f t="shared" si="234"/>
        <v>0</v>
      </c>
      <c r="AB92" s="8">
        <f t="shared" si="234"/>
        <v>0</v>
      </c>
      <c r="AC92" s="8">
        <f t="shared" si="234"/>
        <v>0</v>
      </c>
      <c r="AD92" s="8">
        <f t="shared" si="234"/>
        <v>0</v>
      </c>
      <c r="AE92" s="8">
        <f t="shared" si="234"/>
        <v>0</v>
      </c>
      <c r="AF92" s="8">
        <f t="shared" si="234"/>
        <v>0</v>
      </c>
      <c r="AG92" s="8">
        <f t="shared" si="234"/>
        <v>0</v>
      </c>
      <c r="AH92" s="8">
        <f t="shared" si="234"/>
        <v>0</v>
      </c>
      <c r="AI92" s="8">
        <f t="shared" si="234"/>
        <v>0</v>
      </c>
      <c r="AJ92" s="8">
        <f t="shared" si="234"/>
        <v>0</v>
      </c>
      <c r="AK92" s="8">
        <f t="shared" si="234"/>
        <v>0</v>
      </c>
      <c r="AL92" s="8">
        <f t="shared" si="234"/>
        <v>0</v>
      </c>
      <c r="AM92" s="8">
        <f t="shared" si="234"/>
        <v>0</v>
      </c>
      <c r="AN92" s="8">
        <f t="shared" si="234"/>
        <v>0</v>
      </c>
      <c r="AO92" s="8">
        <f t="shared" si="234"/>
        <v>0</v>
      </c>
      <c r="AP92" s="8">
        <f t="shared" si="234"/>
        <v>0</v>
      </c>
      <c r="AQ92" s="8">
        <f t="shared" si="234"/>
        <v>0</v>
      </c>
      <c r="AR92" s="8">
        <f t="shared" si="234"/>
        <v>0</v>
      </c>
      <c r="AS92" s="8">
        <f t="shared" si="234"/>
        <v>0</v>
      </c>
      <c r="AT92" s="8">
        <f t="shared" si="234"/>
        <v>0</v>
      </c>
      <c r="AU92" s="8">
        <f t="shared" si="234"/>
        <v>0</v>
      </c>
      <c r="AV92" s="8">
        <f t="shared" si="234"/>
        <v>0</v>
      </c>
      <c r="AW92" s="8">
        <f t="shared" si="234"/>
        <v>0</v>
      </c>
      <c r="AX92" s="8">
        <f t="shared" si="234"/>
        <v>0</v>
      </c>
      <c r="AY92" s="8">
        <f t="shared" si="234"/>
        <v>0</v>
      </c>
      <c r="AZ92" s="8">
        <f t="shared" si="234"/>
        <v>0</v>
      </c>
      <c r="BA92" s="8">
        <f t="shared" si="234"/>
        <v>0</v>
      </c>
      <c r="BB92" s="8">
        <f t="shared" si="234"/>
        <v>0</v>
      </c>
      <c r="BC92" s="8">
        <f t="shared" si="234"/>
        <v>0</v>
      </c>
      <c r="BD92" s="8">
        <f t="shared" si="234"/>
        <v>0</v>
      </c>
      <c r="BE92" s="8">
        <f t="shared" si="234"/>
        <v>0</v>
      </c>
      <c r="BF92" s="8">
        <f t="shared" si="234"/>
        <v>0</v>
      </c>
      <c r="BG92" s="8">
        <f t="shared" si="234"/>
        <v>0</v>
      </c>
    </row>
    <row r="93" spans="1:59" ht="47.25" x14ac:dyDescent="0.25">
      <c r="A93" s="10" t="s">
        <v>148</v>
      </c>
      <c r="B93" s="29" t="s">
        <v>235</v>
      </c>
      <c r="C93" s="17" t="s">
        <v>21</v>
      </c>
      <c r="D93" s="17" t="s">
        <v>31</v>
      </c>
      <c r="E93" s="11">
        <f t="shared" ref="E93" si="235">J93+O93+T93+Y93+AD93+AI93+AN93+AS93+AX93+BC93</f>
        <v>250.89999999999998</v>
      </c>
      <c r="F93" s="11">
        <f t="shared" ref="F93" si="236">K93+P93+U93+Z93+AE93+AJ93+AO93+AT93+AY93+BD93</f>
        <v>0</v>
      </c>
      <c r="G93" s="11">
        <f t="shared" ref="G93" si="237">L93+Q93+V93+AA93+AF93+AK93+AP93+AU93+AZ93+BE93</f>
        <v>0</v>
      </c>
      <c r="H93" s="11">
        <f t="shared" ref="H93:I97" si="238">M93+R93+W93+AB93+AG93+AL93+AQ93+AV93+BA93+BF93</f>
        <v>250.89999999999998</v>
      </c>
      <c r="I93" s="11">
        <f t="shared" si="238"/>
        <v>0</v>
      </c>
      <c r="J93" s="12">
        <f t="shared" ref="J93:J100" si="239">M93</f>
        <v>250.89999999999998</v>
      </c>
      <c r="K93" s="24"/>
      <c r="L93" s="24">
        <v>0</v>
      </c>
      <c r="M93" s="30">
        <f>400.2-149.3</f>
        <v>250.89999999999998</v>
      </c>
      <c r="N93" s="24">
        <v>0</v>
      </c>
      <c r="O93" s="40">
        <f t="shared" ref="O93:O100" si="240">R93</f>
        <v>0</v>
      </c>
      <c r="P93" s="41"/>
      <c r="Q93" s="41">
        <v>0</v>
      </c>
      <c r="R93" s="41">
        <v>0</v>
      </c>
      <c r="S93" s="41">
        <v>0</v>
      </c>
      <c r="T93" s="40">
        <f t="shared" ref="T93:T100" si="241">W93</f>
        <v>0</v>
      </c>
      <c r="U93" s="41"/>
      <c r="V93" s="41">
        <v>0</v>
      </c>
      <c r="W93" s="41">
        <v>0</v>
      </c>
      <c r="X93" s="41">
        <v>0</v>
      </c>
      <c r="Y93" s="40">
        <f t="shared" ref="Y93:Y100" si="242">AB93</f>
        <v>0</v>
      </c>
      <c r="Z93" s="41"/>
      <c r="AA93" s="41">
        <v>0</v>
      </c>
      <c r="AB93" s="41">
        <v>0</v>
      </c>
      <c r="AC93" s="41">
        <v>0</v>
      </c>
      <c r="AD93" s="40">
        <f t="shared" ref="AD93:AD100" si="243">AG93</f>
        <v>0</v>
      </c>
      <c r="AE93" s="41"/>
      <c r="AF93" s="41">
        <v>0</v>
      </c>
      <c r="AG93" s="41">
        <v>0</v>
      </c>
      <c r="AH93" s="41">
        <v>0</v>
      </c>
      <c r="AI93" s="40">
        <f t="shared" ref="AI93:AI100" si="244">AL93</f>
        <v>0</v>
      </c>
      <c r="AJ93" s="41"/>
      <c r="AK93" s="41">
        <v>0</v>
      </c>
      <c r="AL93" s="41">
        <v>0</v>
      </c>
      <c r="AM93" s="41">
        <v>0</v>
      </c>
      <c r="AN93" s="40">
        <f t="shared" ref="AN93:AN100" si="245">AQ93</f>
        <v>0</v>
      </c>
      <c r="AO93" s="41"/>
      <c r="AP93" s="41">
        <v>0</v>
      </c>
      <c r="AQ93" s="41">
        <v>0</v>
      </c>
      <c r="AR93" s="41">
        <v>0</v>
      </c>
      <c r="AS93" s="40">
        <f t="shared" ref="AS93:AS100" si="246">AV93</f>
        <v>0</v>
      </c>
      <c r="AT93" s="41"/>
      <c r="AU93" s="41">
        <v>0</v>
      </c>
      <c r="AV93" s="41">
        <v>0</v>
      </c>
      <c r="AW93" s="41">
        <v>0</v>
      </c>
      <c r="AX93" s="40">
        <f t="shared" ref="AX93:AX100" si="247">BA93</f>
        <v>0</v>
      </c>
      <c r="AY93" s="41"/>
      <c r="AZ93" s="41">
        <v>0</v>
      </c>
      <c r="BA93" s="41">
        <v>0</v>
      </c>
      <c r="BB93" s="41">
        <v>0</v>
      </c>
      <c r="BC93" s="40">
        <f t="shared" ref="BC93:BC100" si="248">BF93</f>
        <v>0</v>
      </c>
      <c r="BD93" s="41"/>
      <c r="BE93" s="41">
        <v>0</v>
      </c>
      <c r="BF93" s="41">
        <v>0</v>
      </c>
      <c r="BG93" s="41">
        <v>0</v>
      </c>
    </row>
    <row r="94" spans="1:59" ht="63" x14ac:dyDescent="0.25">
      <c r="A94" s="10" t="s">
        <v>151</v>
      </c>
      <c r="B94" s="29" t="s">
        <v>152</v>
      </c>
      <c r="C94" s="17" t="s">
        <v>21</v>
      </c>
      <c r="D94" s="17" t="s">
        <v>31</v>
      </c>
      <c r="E94" s="11">
        <f t="shared" ref="E94" si="249">J94+O94+T94+Y94+AD94+AI94+AN94+AS94+AX94+BC94</f>
        <v>999.4</v>
      </c>
      <c r="F94" s="11">
        <f t="shared" ref="F94" si="250">K94+P94+U94+Z94+AE94+AJ94+AO94+AT94+AY94+BD94</f>
        <v>0</v>
      </c>
      <c r="G94" s="11">
        <f t="shared" ref="G94" si="251">L94+Q94+V94+AA94+AF94+AK94+AP94+AU94+AZ94+BE94</f>
        <v>0</v>
      </c>
      <c r="H94" s="11">
        <f t="shared" ref="H94" si="252">M94+R94+W94+AB94+AG94+AL94+AQ94+AV94+BA94+BF94</f>
        <v>999.4</v>
      </c>
      <c r="I94" s="11">
        <f t="shared" si="238"/>
        <v>0</v>
      </c>
      <c r="J94" s="12">
        <f t="shared" si="239"/>
        <v>999.4</v>
      </c>
      <c r="K94" s="24"/>
      <c r="L94" s="24">
        <v>0</v>
      </c>
      <c r="M94" s="30">
        <v>999.4</v>
      </c>
      <c r="N94" s="24">
        <v>0</v>
      </c>
      <c r="O94" s="40">
        <f t="shared" si="240"/>
        <v>0</v>
      </c>
      <c r="P94" s="41"/>
      <c r="Q94" s="41">
        <v>0</v>
      </c>
      <c r="R94" s="41">
        <v>0</v>
      </c>
      <c r="S94" s="41">
        <v>0</v>
      </c>
      <c r="T94" s="40">
        <f t="shared" si="241"/>
        <v>0</v>
      </c>
      <c r="U94" s="41"/>
      <c r="V94" s="41">
        <v>0</v>
      </c>
      <c r="W94" s="41">
        <v>0</v>
      </c>
      <c r="X94" s="41">
        <v>0</v>
      </c>
      <c r="Y94" s="40">
        <f t="shared" si="242"/>
        <v>0</v>
      </c>
      <c r="Z94" s="41"/>
      <c r="AA94" s="41">
        <v>0</v>
      </c>
      <c r="AB94" s="41">
        <v>0</v>
      </c>
      <c r="AC94" s="41">
        <v>0</v>
      </c>
      <c r="AD94" s="40">
        <f t="shared" si="243"/>
        <v>0</v>
      </c>
      <c r="AE94" s="41"/>
      <c r="AF94" s="41">
        <v>0</v>
      </c>
      <c r="AG94" s="41">
        <v>0</v>
      </c>
      <c r="AH94" s="41">
        <v>0</v>
      </c>
      <c r="AI94" s="40">
        <f t="shared" si="244"/>
        <v>0</v>
      </c>
      <c r="AJ94" s="41"/>
      <c r="AK94" s="41">
        <v>0</v>
      </c>
      <c r="AL94" s="41">
        <v>0</v>
      </c>
      <c r="AM94" s="41">
        <v>0</v>
      </c>
      <c r="AN94" s="40">
        <f t="shared" si="245"/>
        <v>0</v>
      </c>
      <c r="AO94" s="41"/>
      <c r="AP94" s="41">
        <v>0</v>
      </c>
      <c r="AQ94" s="41">
        <v>0</v>
      </c>
      <c r="AR94" s="41">
        <v>0</v>
      </c>
      <c r="AS94" s="40">
        <f t="shared" si="246"/>
        <v>0</v>
      </c>
      <c r="AT94" s="41"/>
      <c r="AU94" s="41">
        <v>0</v>
      </c>
      <c r="AV94" s="41">
        <v>0</v>
      </c>
      <c r="AW94" s="41">
        <v>0</v>
      </c>
      <c r="AX94" s="40">
        <f t="shared" si="247"/>
        <v>0</v>
      </c>
      <c r="AY94" s="41"/>
      <c r="AZ94" s="41">
        <v>0</v>
      </c>
      <c r="BA94" s="41">
        <v>0</v>
      </c>
      <c r="BB94" s="41">
        <v>0</v>
      </c>
      <c r="BC94" s="40">
        <f t="shared" si="248"/>
        <v>0</v>
      </c>
      <c r="BD94" s="41"/>
      <c r="BE94" s="41">
        <v>0</v>
      </c>
      <c r="BF94" s="41">
        <v>0</v>
      </c>
      <c r="BG94" s="41">
        <v>0</v>
      </c>
    </row>
    <row r="95" spans="1:59" ht="63" x14ac:dyDescent="0.25">
      <c r="A95" s="10" t="s">
        <v>155</v>
      </c>
      <c r="B95" s="29" t="s">
        <v>156</v>
      </c>
      <c r="C95" s="17" t="s">
        <v>21</v>
      </c>
      <c r="D95" s="17" t="s">
        <v>31</v>
      </c>
      <c r="E95" s="11">
        <f t="shared" ref="E95" si="253">J95+O95+T95+Y95+AD95+AI95+AN95+AS95+AX95+BC95</f>
        <v>4641.3</v>
      </c>
      <c r="F95" s="11">
        <f t="shared" ref="F95" si="254">K95+P95+U95+Z95+AE95+AJ95+AO95+AT95+AY95+BD95</f>
        <v>0</v>
      </c>
      <c r="G95" s="11">
        <f t="shared" ref="G95" si="255">L95+Q95+V95+AA95+AF95+AK95+AP95+AU95+AZ95+BE95</f>
        <v>0</v>
      </c>
      <c r="H95" s="11">
        <f t="shared" ref="H95" si="256">M95+R95+W95+AB95+AG95+AL95+AQ95+AV95+BA95+BF95</f>
        <v>4641.3</v>
      </c>
      <c r="I95" s="11">
        <f t="shared" si="238"/>
        <v>0</v>
      </c>
      <c r="J95" s="12">
        <f t="shared" si="239"/>
        <v>4641.3</v>
      </c>
      <c r="K95" s="24"/>
      <c r="L95" s="24">
        <v>0</v>
      </c>
      <c r="M95" s="30">
        <v>4641.3</v>
      </c>
      <c r="N95" s="24">
        <v>0</v>
      </c>
      <c r="O95" s="40">
        <f t="shared" si="240"/>
        <v>0</v>
      </c>
      <c r="P95" s="41"/>
      <c r="Q95" s="41">
        <v>0</v>
      </c>
      <c r="R95" s="41">
        <v>0</v>
      </c>
      <c r="S95" s="41">
        <v>0</v>
      </c>
      <c r="T95" s="40">
        <f t="shared" si="241"/>
        <v>0</v>
      </c>
      <c r="U95" s="41"/>
      <c r="V95" s="41">
        <v>0</v>
      </c>
      <c r="W95" s="41">
        <v>0</v>
      </c>
      <c r="X95" s="41">
        <v>0</v>
      </c>
      <c r="Y95" s="40">
        <f t="shared" si="242"/>
        <v>0</v>
      </c>
      <c r="Z95" s="41"/>
      <c r="AA95" s="41">
        <v>0</v>
      </c>
      <c r="AB95" s="41">
        <v>0</v>
      </c>
      <c r="AC95" s="41">
        <v>0</v>
      </c>
      <c r="AD95" s="40">
        <f t="shared" si="243"/>
        <v>0</v>
      </c>
      <c r="AE95" s="41"/>
      <c r="AF95" s="41">
        <v>0</v>
      </c>
      <c r="AG95" s="41">
        <v>0</v>
      </c>
      <c r="AH95" s="41">
        <v>0</v>
      </c>
      <c r="AI95" s="40">
        <f t="shared" si="244"/>
        <v>0</v>
      </c>
      <c r="AJ95" s="41"/>
      <c r="AK95" s="41">
        <v>0</v>
      </c>
      <c r="AL95" s="41">
        <v>0</v>
      </c>
      <c r="AM95" s="41">
        <v>0</v>
      </c>
      <c r="AN95" s="40">
        <f t="shared" si="245"/>
        <v>0</v>
      </c>
      <c r="AO95" s="41"/>
      <c r="AP95" s="41">
        <v>0</v>
      </c>
      <c r="AQ95" s="41">
        <v>0</v>
      </c>
      <c r="AR95" s="41">
        <v>0</v>
      </c>
      <c r="AS95" s="40">
        <f t="shared" si="246"/>
        <v>0</v>
      </c>
      <c r="AT95" s="41"/>
      <c r="AU95" s="41">
        <v>0</v>
      </c>
      <c r="AV95" s="41">
        <v>0</v>
      </c>
      <c r="AW95" s="41">
        <v>0</v>
      </c>
      <c r="AX95" s="40">
        <f t="shared" si="247"/>
        <v>0</v>
      </c>
      <c r="AY95" s="41"/>
      <c r="AZ95" s="41">
        <v>0</v>
      </c>
      <c r="BA95" s="41">
        <v>0</v>
      </c>
      <c r="BB95" s="41">
        <v>0</v>
      </c>
      <c r="BC95" s="40">
        <f t="shared" si="248"/>
        <v>0</v>
      </c>
      <c r="BD95" s="41"/>
      <c r="BE95" s="41">
        <v>0</v>
      </c>
      <c r="BF95" s="41">
        <v>0</v>
      </c>
      <c r="BG95" s="41">
        <v>0</v>
      </c>
    </row>
    <row r="96" spans="1:59" ht="47.25" x14ac:dyDescent="0.25">
      <c r="A96" s="10" t="s">
        <v>157</v>
      </c>
      <c r="B96" s="29" t="s">
        <v>158</v>
      </c>
      <c r="C96" s="17" t="s">
        <v>21</v>
      </c>
      <c r="D96" s="17" t="s">
        <v>31</v>
      </c>
      <c r="E96" s="11">
        <f t="shared" ref="E96" si="257">J96+O96+T96+Y96+AD96+AI96+AN96+AS96+AX96+BC96</f>
        <v>1916.1</v>
      </c>
      <c r="F96" s="11">
        <f t="shared" ref="F96" si="258">K96+P96+U96+Z96+AE96+AJ96+AO96+AT96+AY96+BD96</f>
        <v>0</v>
      </c>
      <c r="G96" s="11">
        <f t="shared" ref="G96" si="259">L96+Q96+V96+AA96+AF96+AK96+AP96+AU96+AZ96+BE96</f>
        <v>0</v>
      </c>
      <c r="H96" s="11">
        <f t="shared" ref="H96" si="260">M96+R96+W96+AB96+AG96+AL96+AQ96+AV96+BA96+BF96</f>
        <v>1916.1</v>
      </c>
      <c r="I96" s="11">
        <f t="shared" si="238"/>
        <v>0</v>
      </c>
      <c r="J96" s="12">
        <f t="shared" si="239"/>
        <v>1916.1</v>
      </c>
      <c r="K96" s="24"/>
      <c r="L96" s="24">
        <v>0</v>
      </c>
      <c r="M96" s="30">
        <v>1916.1</v>
      </c>
      <c r="N96" s="24">
        <v>0</v>
      </c>
      <c r="O96" s="40">
        <f t="shared" si="240"/>
        <v>0</v>
      </c>
      <c r="P96" s="41"/>
      <c r="Q96" s="41">
        <v>0</v>
      </c>
      <c r="R96" s="41">
        <v>0</v>
      </c>
      <c r="S96" s="41">
        <v>0</v>
      </c>
      <c r="T96" s="40">
        <f t="shared" si="241"/>
        <v>0</v>
      </c>
      <c r="U96" s="41"/>
      <c r="V96" s="41">
        <v>0</v>
      </c>
      <c r="W96" s="41">
        <v>0</v>
      </c>
      <c r="X96" s="41">
        <v>0</v>
      </c>
      <c r="Y96" s="40">
        <f t="shared" si="242"/>
        <v>0</v>
      </c>
      <c r="Z96" s="41"/>
      <c r="AA96" s="41">
        <v>0</v>
      </c>
      <c r="AB96" s="41">
        <v>0</v>
      </c>
      <c r="AC96" s="41">
        <v>0</v>
      </c>
      <c r="AD96" s="40">
        <f t="shared" si="243"/>
        <v>0</v>
      </c>
      <c r="AE96" s="41"/>
      <c r="AF96" s="41">
        <v>0</v>
      </c>
      <c r="AG96" s="41">
        <v>0</v>
      </c>
      <c r="AH96" s="41">
        <v>0</v>
      </c>
      <c r="AI96" s="40">
        <f t="shared" si="244"/>
        <v>0</v>
      </c>
      <c r="AJ96" s="41"/>
      <c r="AK96" s="41">
        <v>0</v>
      </c>
      <c r="AL96" s="41">
        <v>0</v>
      </c>
      <c r="AM96" s="41">
        <v>0</v>
      </c>
      <c r="AN96" s="40">
        <f t="shared" si="245"/>
        <v>0</v>
      </c>
      <c r="AO96" s="41"/>
      <c r="AP96" s="41">
        <v>0</v>
      </c>
      <c r="AQ96" s="41">
        <v>0</v>
      </c>
      <c r="AR96" s="41">
        <v>0</v>
      </c>
      <c r="AS96" s="40">
        <f t="shared" si="246"/>
        <v>0</v>
      </c>
      <c r="AT96" s="41"/>
      <c r="AU96" s="41">
        <v>0</v>
      </c>
      <c r="AV96" s="41">
        <v>0</v>
      </c>
      <c r="AW96" s="41">
        <v>0</v>
      </c>
      <c r="AX96" s="40">
        <f t="shared" si="247"/>
        <v>0</v>
      </c>
      <c r="AY96" s="41"/>
      <c r="AZ96" s="41">
        <v>0</v>
      </c>
      <c r="BA96" s="41">
        <v>0</v>
      </c>
      <c r="BB96" s="41">
        <v>0</v>
      </c>
      <c r="BC96" s="40">
        <f t="shared" si="248"/>
        <v>0</v>
      </c>
      <c r="BD96" s="41"/>
      <c r="BE96" s="41">
        <v>0</v>
      </c>
      <c r="BF96" s="41">
        <v>0</v>
      </c>
      <c r="BG96" s="41">
        <v>0</v>
      </c>
    </row>
    <row r="97" spans="1:59" ht="47.25" x14ac:dyDescent="0.25">
      <c r="A97" s="10" t="s">
        <v>170</v>
      </c>
      <c r="B97" s="29" t="s">
        <v>244</v>
      </c>
      <c r="C97" s="17" t="s">
        <v>21</v>
      </c>
      <c r="D97" s="17" t="s">
        <v>31</v>
      </c>
      <c r="E97" s="11">
        <f t="shared" ref="E97" si="261">J97+O97+T97+Y97+AD97+AI97+AN97+AS97+AX97+BC97</f>
        <v>332.1</v>
      </c>
      <c r="F97" s="11">
        <f t="shared" ref="F97" si="262">K97+P97+U97+Z97+AE97+AJ97+AO97+AT97+AY97+BD97</f>
        <v>0</v>
      </c>
      <c r="G97" s="11">
        <f t="shared" ref="G97" si="263">L97+Q97+V97+AA97+AF97+AK97+AP97+AU97+AZ97+BE97</f>
        <v>0</v>
      </c>
      <c r="H97" s="11">
        <f t="shared" ref="H97" si="264">M97+R97+W97+AB97+AG97+AL97+AQ97+AV97+BA97+BF97</f>
        <v>332.1</v>
      </c>
      <c r="I97" s="11">
        <f t="shared" si="238"/>
        <v>0</v>
      </c>
      <c r="J97" s="40">
        <f t="shared" si="239"/>
        <v>0</v>
      </c>
      <c r="K97" s="24"/>
      <c r="L97" s="24">
        <v>0</v>
      </c>
      <c r="M97" s="46">
        <f>312.2-312.2</f>
        <v>0</v>
      </c>
      <c r="N97" s="24">
        <v>0</v>
      </c>
      <c r="O97" s="40">
        <f t="shared" si="240"/>
        <v>332.1</v>
      </c>
      <c r="P97" s="41"/>
      <c r="Q97" s="41">
        <v>0</v>
      </c>
      <c r="R97" s="45">
        <v>332.1</v>
      </c>
      <c r="S97" s="41">
        <v>0</v>
      </c>
      <c r="T97" s="40">
        <f t="shared" si="241"/>
        <v>0</v>
      </c>
      <c r="U97" s="41"/>
      <c r="V97" s="41">
        <v>0</v>
      </c>
      <c r="W97" s="41">
        <v>0</v>
      </c>
      <c r="X97" s="41">
        <v>0</v>
      </c>
      <c r="Y97" s="40">
        <f t="shared" si="242"/>
        <v>0</v>
      </c>
      <c r="Z97" s="41"/>
      <c r="AA97" s="41">
        <v>0</v>
      </c>
      <c r="AB97" s="41">
        <v>0</v>
      </c>
      <c r="AC97" s="41">
        <v>0</v>
      </c>
      <c r="AD97" s="40">
        <f t="shared" si="243"/>
        <v>0</v>
      </c>
      <c r="AE97" s="41"/>
      <c r="AF97" s="41">
        <v>0</v>
      </c>
      <c r="AG97" s="41">
        <v>0</v>
      </c>
      <c r="AH97" s="41">
        <v>0</v>
      </c>
      <c r="AI97" s="40">
        <f t="shared" si="244"/>
        <v>0</v>
      </c>
      <c r="AJ97" s="41"/>
      <c r="AK97" s="41">
        <v>0</v>
      </c>
      <c r="AL97" s="41">
        <v>0</v>
      </c>
      <c r="AM97" s="41">
        <v>0</v>
      </c>
      <c r="AN97" s="40">
        <f t="shared" si="245"/>
        <v>0</v>
      </c>
      <c r="AO97" s="41"/>
      <c r="AP97" s="41">
        <v>0</v>
      </c>
      <c r="AQ97" s="41">
        <v>0</v>
      </c>
      <c r="AR97" s="41">
        <v>0</v>
      </c>
      <c r="AS97" s="40">
        <f t="shared" si="246"/>
        <v>0</v>
      </c>
      <c r="AT97" s="41"/>
      <c r="AU97" s="41">
        <v>0</v>
      </c>
      <c r="AV97" s="41">
        <v>0</v>
      </c>
      <c r="AW97" s="41">
        <v>0</v>
      </c>
      <c r="AX97" s="40">
        <f t="shared" si="247"/>
        <v>0</v>
      </c>
      <c r="AY97" s="41"/>
      <c r="AZ97" s="41">
        <v>0</v>
      </c>
      <c r="BA97" s="41">
        <v>0</v>
      </c>
      <c r="BB97" s="41">
        <v>0</v>
      </c>
      <c r="BC97" s="40">
        <f t="shared" si="248"/>
        <v>0</v>
      </c>
      <c r="BD97" s="41"/>
      <c r="BE97" s="41">
        <v>0</v>
      </c>
      <c r="BF97" s="41">
        <v>0</v>
      </c>
      <c r="BG97" s="41">
        <v>0</v>
      </c>
    </row>
    <row r="98" spans="1:59" ht="47.25" x14ac:dyDescent="0.25">
      <c r="A98" s="10" t="s">
        <v>173</v>
      </c>
      <c r="B98" s="29" t="s">
        <v>174</v>
      </c>
      <c r="C98" s="17" t="s">
        <v>21</v>
      </c>
      <c r="D98" s="17" t="s">
        <v>31</v>
      </c>
      <c r="E98" s="11">
        <f t="shared" ref="E98" si="265">J98+O98+T98+Y98+AD98+AI98+AN98+AS98+AX98+BC98</f>
        <v>440.8</v>
      </c>
      <c r="F98" s="11">
        <f t="shared" ref="F98" si="266">K98+P98+U98+Z98+AE98+AJ98+AO98+AT98+AY98+BD98</f>
        <v>0</v>
      </c>
      <c r="G98" s="11">
        <f t="shared" ref="G98" si="267">L98+Q98+V98+AA98+AF98+AK98+AP98+AU98+AZ98+BE98</f>
        <v>0</v>
      </c>
      <c r="H98" s="11">
        <f t="shared" ref="H98" si="268">M98+R98+W98+AB98+AG98+AL98+AQ98+AV98+BA98+BF98</f>
        <v>440.8</v>
      </c>
      <c r="I98" s="11">
        <f t="shared" ref="I98" si="269">N98+S98+X98+AC98+AH98+AM98+AR98+AW98+BB98+BG98</f>
        <v>0</v>
      </c>
      <c r="J98" s="12">
        <f t="shared" si="239"/>
        <v>440.8</v>
      </c>
      <c r="K98" s="24"/>
      <c r="L98" s="24">
        <v>0</v>
      </c>
      <c r="M98" s="30">
        <v>440.8</v>
      </c>
      <c r="N98" s="24">
        <v>0</v>
      </c>
      <c r="O98" s="40">
        <f t="shared" si="240"/>
        <v>0</v>
      </c>
      <c r="P98" s="41"/>
      <c r="Q98" s="41">
        <v>0</v>
      </c>
      <c r="R98" s="41">
        <v>0</v>
      </c>
      <c r="S98" s="41">
        <v>0</v>
      </c>
      <c r="T98" s="40">
        <f t="shared" si="241"/>
        <v>0</v>
      </c>
      <c r="U98" s="41"/>
      <c r="V98" s="41">
        <v>0</v>
      </c>
      <c r="W98" s="41">
        <v>0</v>
      </c>
      <c r="X98" s="41">
        <v>0</v>
      </c>
      <c r="Y98" s="40">
        <f t="shared" si="242"/>
        <v>0</v>
      </c>
      <c r="Z98" s="41"/>
      <c r="AA98" s="41">
        <v>0</v>
      </c>
      <c r="AB98" s="41">
        <v>0</v>
      </c>
      <c r="AC98" s="41">
        <v>0</v>
      </c>
      <c r="AD98" s="40">
        <f t="shared" si="243"/>
        <v>0</v>
      </c>
      <c r="AE98" s="41"/>
      <c r="AF98" s="41">
        <v>0</v>
      </c>
      <c r="AG98" s="41">
        <v>0</v>
      </c>
      <c r="AH98" s="41">
        <v>0</v>
      </c>
      <c r="AI98" s="40">
        <f t="shared" si="244"/>
        <v>0</v>
      </c>
      <c r="AJ98" s="41"/>
      <c r="AK98" s="41">
        <v>0</v>
      </c>
      <c r="AL98" s="41">
        <v>0</v>
      </c>
      <c r="AM98" s="41">
        <v>0</v>
      </c>
      <c r="AN98" s="40">
        <f t="shared" si="245"/>
        <v>0</v>
      </c>
      <c r="AO98" s="41"/>
      <c r="AP98" s="41">
        <v>0</v>
      </c>
      <c r="AQ98" s="41">
        <v>0</v>
      </c>
      <c r="AR98" s="41">
        <v>0</v>
      </c>
      <c r="AS98" s="40">
        <f t="shared" si="246"/>
        <v>0</v>
      </c>
      <c r="AT98" s="41"/>
      <c r="AU98" s="41">
        <v>0</v>
      </c>
      <c r="AV98" s="41">
        <v>0</v>
      </c>
      <c r="AW98" s="41">
        <v>0</v>
      </c>
      <c r="AX98" s="40">
        <f t="shared" si="247"/>
        <v>0</v>
      </c>
      <c r="AY98" s="41"/>
      <c r="AZ98" s="41">
        <v>0</v>
      </c>
      <c r="BA98" s="41">
        <v>0</v>
      </c>
      <c r="BB98" s="41">
        <v>0</v>
      </c>
      <c r="BC98" s="40">
        <f t="shared" si="248"/>
        <v>0</v>
      </c>
      <c r="BD98" s="41"/>
      <c r="BE98" s="41">
        <v>0</v>
      </c>
      <c r="BF98" s="41">
        <v>0</v>
      </c>
      <c r="BG98" s="41">
        <v>0</v>
      </c>
    </row>
    <row r="99" spans="1:59" ht="47.25" x14ac:dyDescent="0.25">
      <c r="A99" s="10" t="s">
        <v>175</v>
      </c>
      <c r="B99" s="29" t="s">
        <v>176</v>
      </c>
      <c r="C99" s="17" t="s">
        <v>21</v>
      </c>
      <c r="D99" s="17" t="s">
        <v>31</v>
      </c>
      <c r="E99" s="11">
        <f t="shared" ref="E99" si="270">J99+O99+T99+Y99+AD99+AI99+AN99+AS99+AX99+BC99</f>
        <v>162.4</v>
      </c>
      <c r="F99" s="11">
        <f t="shared" ref="F99" si="271">K99+P99+U99+Z99+AE99+AJ99+AO99+AT99+AY99+BD99</f>
        <v>0</v>
      </c>
      <c r="G99" s="11">
        <f t="shared" ref="G99" si="272">L99+Q99+V99+AA99+AF99+AK99+AP99+AU99+AZ99+BE99</f>
        <v>0</v>
      </c>
      <c r="H99" s="11">
        <f t="shared" ref="H99" si="273">M99+R99+W99+AB99+AG99+AL99+AQ99+AV99+BA99+BF99</f>
        <v>162.4</v>
      </c>
      <c r="I99" s="11">
        <f t="shared" ref="I99" si="274">N99+S99+X99+AC99+AH99+AM99+AR99+AW99+BB99+BG99</f>
        <v>0</v>
      </c>
      <c r="J99" s="12">
        <f t="shared" si="239"/>
        <v>162.4</v>
      </c>
      <c r="K99" s="24"/>
      <c r="L99" s="24">
        <v>0</v>
      </c>
      <c r="M99" s="30">
        <v>162.4</v>
      </c>
      <c r="N99" s="24">
        <v>0</v>
      </c>
      <c r="O99" s="40">
        <f t="shared" si="240"/>
        <v>0</v>
      </c>
      <c r="P99" s="41"/>
      <c r="Q99" s="41">
        <v>0</v>
      </c>
      <c r="R99" s="41">
        <v>0</v>
      </c>
      <c r="S99" s="41">
        <v>0</v>
      </c>
      <c r="T99" s="40">
        <f t="shared" si="241"/>
        <v>0</v>
      </c>
      <c r="U99" s="41"/>
      <c r="V99" s="41">
        <v>0</v>
      </c>
      <c r="W99" s="41">
        <v>0</v>
      </c>
      <c r="X99" s="41">
        <v>0</v>
      </c>
      <c r="Y99" s="40">
        <f t="shared" si="242"/>
        <v>0</v>
      </c>
      <c r="Z99" s="41"/>
      <c r="AA99" s="41">
        <v>0</v>
      </c>
      <c r="AB99" s="41">
        <v>0</v>
      </c>
      <c r="AC99" s="41">
        <v>0</v>
      </c>
      <c r="AD99" s="40">
        <f t="shared" si="243"/>
        <v>0</v>
      </c>
      <c r="AE99" s="41"/>
      <c r="AF99" s="41">
        <v>0</v>
      </c>
      <c r="AG99" s="41">
        <v>0</v>
      </c>
      <c r="AH99" s="41">
        <v>0</v>
      </c>
      <c r="AI99" s="40">
        <f t="shared" si="244"/>
        <v>0</v>
      </c>
      <c r="AJ99" s="41"/>
      <c r="AK99" s="41">
        <v>0</v>
      </c>
      <c r="AL99" s="41">
        <v>0</v>
      </c>
      <c r="AM99" s="41">
        <v>0</v>
      </c>
      <c r="AN99" s="40">
        <f t="shared" si="245"/>
        <v>0</v>
      </c>
      <c r="AO99" s="41"/>
      <c r="AP99" s="41">
        <v>0</v>
      </c>
      <c r="AQ99" s="41">
        <v>0</v>
      </c>
      <c r="AR99" s="41">
        <v>0</v>
      </c>
      <c r="AS99" s="40">
        <f t="shared" si="246"/>
        <v>0</v>
      </c>
      <c r="AT99" s="41"/>
      <c r="AU99" s="41">
        <v>0</v>
      </c>
      <c r="AV99" s="41">
        <v>0</v>
      </c>
      <c r="AW99" s="41">
        <v>0</v>
      </c>
      <c r="AX99" s="40">
        <f t="shared" si="247"/>
        <v>0</v>
      </c>
      <c r="AY99" s="41"/>
      <c r="AZ99" s="41">
        <v>0</v>
      </c>
      <c r="BA99" s="41">
        <v>0</v>
      </c>
      <c r="BB99" s="41">
        <v>0</v>
      </c>
      <c r="BC99" s="40">
        <f t="shared" si="248"/>
        <v>0</v>
      </c>
      <c r="BD99" s="41"/>
      <c r="BE99" s="41">
        <v>0</v>
      </c>
      <c r="BF99" s="41">
        <v>0</v>
      </c>
      <c r="BG99" s="41">
        <v>0</v>
      </c>
    </row>
    <row r="100" spans="1:59" ht="47.25" x14ac:dyDescent="0.25">
      <c r="A100" s="10" t="s">
        <v>177</v>
      </c>
      <c r="B100" s="29" t="s">
        <v>178</v>
      </c>
      <c r="C100" s="17" t="s">
        <v>21</v>
      </c>
      <c r="D100" s="17" t="s">
        <v>31</v>
      </c>
      <c r="E100" s="11">
        <f t="shared" ref="E100" si="275">J100+O100+T100+Y100+AD100+AI100+AN100+AS100+AX100+BC100</f>
        <v>203.2</v>
      </c>
      <c r="F100" s="11">
        <f t="shared" ref="F100" si="276">K100+P100+U100+Z100+AE100+AJ100+AO100+AT100+AY100+BD100</f>
        <v>0</v>
      </c>
      <c r="G100" s="11">
        <f t="shared" ref="G100" si="277">L100+Q100+V100+AA100+AF100+AK100+AP100+AU100+AZ100+BE100</f>
        <v>0</v>
      </c>
      <c r="H100" s="11">
        <f t="shared" ref="H100" si="278">M100+R100+W100+AB100+AG100+AL100+AQ100+AV100+BA100+BF100</f>
        <v>203.2</v>
      </c>
      <c r="I100" s="11">
        <f t="shared" ref="I100" si="279">N100+S100+X100+AC100+AH100+AM100+AR100+AW100+BB100+BG100</f>
        <v>0</v>
      </c>
      <c r="J100" s="12">
        <f t="shared" si="239"/>
        <v>203.2</v>
      </c>
      <c r="K100" s="24"/>
      <c r="L100" s="24">
        <v>0</v>
      </c>
      <c r="M100" s="30">
        <v>203.2</v>
      </c>
      <c r="N100" s="24">
        <v>0</v>
      </c>
      <c r="O100" s="40">
        <f t="shared" si="240"/>
        <v>0</v>
      </c>
      <c r="P100" s="41"/>
      <c r="Q100" s="41">
        <v>0</v>
      </c>
      <c r="R100" s="41">
        <v>0</v>
      </c>
      <c r="S100" s="41">
        <v>0</v>
      </c>
      <c r="T100" s="40">
        <f t="shared" si="241"/>
        <v>0</v>
      </c>
      <c r="U100" s="41"/>
      <c r="V100" s="41">
        <v>0</v>
      </c>
      <c r="W100" s="41">
        <v>0</v>
      </c>
      <c r="X100" s="41">
        <v>0</v>
      </c>
      <c r="Y100" s="40">
        <f t="shared" si="242"/>
        <v>0</v>
      </c>
      <c r="Z100" s="41"/>
      <c r="AA100" s="41">
        <v>0</v>
      </c>
      <c r="AB100" s="41">
        <v>0</v>
      </c>
      <c r="AC100" s="41">
        <v>0</v>
      </c>
      <c r="AD100" s="40">
        <f t="shared" si="243"/>
        <v>0</v>
      </c>
      <c r="AE100" s="41"/>
      <c r="AF100" s="41">
        <v>0</v>
      </c>
      <c r="AG100" s="41">
        <v>0</v>
      </c>
      <c r="AH100" s="41">
        <v>0</v>
      </c>
      <c r="AI100" s="40">
        <f t="shared" si="244"/>
        <v>0</v>
      </c>
      <c r="AJ100" s="41"/>
      <c r="AK100" s="41">
        <v>0</v>
      </c>
      <c r="AL100" s="41">
        <v>0</v>
      </c>
      <c r="AM100" s="41">
        <v>0</v>
      </c>
      <c r="AN100" s="40">
        <f t="shared" si="245"/>
        <v>0</v>
      </c>
      <c r="AO100" s="41"/>
      <c r="AP100" s="41">
        <v>0</v>
      </c>
      <c r="AQ100" s="41">
        <v>0</v>
      </c>
      <c r="AR100" s="41">
        <v>0</v>
      </c>
      <c r="AS100" s="40">
        <f t="shared" si="246"/>
        <v>0</v>
      </c>
      <c r="AT100" s="41"/>
      <c r="AU100" s="41">
        <v>0</v>
      </c>
      <c r="AV100" s="41">
        <v>0</v>
      </c>
      <c r="AW100" s="41">
        <v>0</v>
      </c>
      <c r="AX100" s="40">
        <f t="shared" si="247"/>
        <v>0</v>
      </c>
      <c r="AY100" s="41"/>
      <c r="AZ100" s="41">
        <v>0</v>
      </c>
      <c r="BA100" s="41">
        <v>0</v>
      </c>
      <c r="BB100" s="41">
        <v>0</v>
      </c>
      <c r="BC100" s="40">
        <f t="shared" si="248"/>
        <v>0</v>
      </c>
      <c r="BD100" s="41"/>
      <c r="BE100" s="41">
        <v>0</v>
      </c>
      <c r="BF100" s="41">
        <v>0</v>
      </c>
      <c r="BG100" s="41">
        <v>0</v>
      </c>
    </row>
    <row r="101" spans="1:59" x14ac:dyDescent="0.25">
      <c r="A101" s="54" t="s">
        <v>197</v>
      </c>
      <c r="B101" s="81" t="s">
        <v>198</v>
      </c>
      <c r="C101" s="81"/>
      <c r="D101" s="81"/>
      <c r="E101" s="8">
        <f>SUM(E102)</f>
        <v>4082.5</v>
      </c>
      <c r="F101" s="8">
        <f t="shared" ref="F101:BG101" si="280">SUM(F102)</f>
        <v>0</v>
      </c>
      <c r="G101" s="8">
        <f t="shared" si="280"/>
        <v>0</v>
      </c>
      <c r="H101" s="8">
        <f t="shared" si="280"/>
        <v>4082.5</v>
      </c>
      <c r="I101" s="8">
        <f t="shared" si="280"/>
        <v>0</v>
      </c>
      <c r="J101" s="8">
        <f t="shared" si="280"/>
        <v>0</v>
      </c>
      <c r="K101" s="8">
        <f t="shared" si="280"/>
        <v>0</v>
      </c>
      <c r="L101" s="8">
        <f t="shared" si="280"/>
        <v>0</v>
      </c>
      <c r="M101" s="8">
        <f t="shared" si="280"/>
        <v>0</v>
      </c>
      <c r="N101" s="8">
        <f t="shared" si="280"/>
        <v>0</v>
      </c>
      <c r="O101" s="8">
        <f t="shared" si="280"/>
        <v>4082.5</v>
      </c>
      <c r="P101" s="8">
        <f t="shared" si="280"/>
        <v>0</v>
      </c>
      <c r="Q101" s="8">
        <f t="shared" si="280"/>
        <v>0</v>
      </c>
      <c r="R101" s="8">
        <f>SUM(R102)</f>
        <v>4082.5</v>
      </c>
      <c r="S101" s="8">
        <f t="shared" si="280"/>
        <v>0</v>
      </c>
      <c r="T101" s="8">
        <f t="shared" si="280"/>
        <v>0</v>
      </c>
      <c r="U101" s="8">
        <f t="shared" si="280"/>
        <v>0</v>
      </c>
      <c r="V101" s="8">
        <f t="shared" si="280"/>
        <v>0</v>
      </c>
      <c r="W101" s="8">
        <f t="shared" si="280"/>
        <v>0</v>
      </c>
      <c r="X101" s="8">
        <f t="shared" si="280"/>
        <v>0</v>
      </c>
      <c r="Y101" s="8">
        <f t="shared" si="280"/>
        <v>0</v>
      </c>
      <c r="Z101" s="8">
        <f t="shared" si="280"/>
        <v>0</v>
      </c>
      <c r="AA101" s="8">
        <f t="shared" si="280"/>
        <v>0</v>
      </c>
      <c r="AB101" s="8">
        <f t="shared" si="280"/>
        <v>0</v>
      </c>
      <c r="AC101" s="8">
        <f t="shared" si="280"/>
        <v>0</v>
      </c>
      <c r="AD101" s="8">
        <f t="shared" si="280"/>
        <v>0</v>
      </c>
      <c r="AE101" s="8">
        <f t="shared" si="280"/>
        <v>0</v>
      </c>
      <c r="AF101" s="8">
        <f t="shared" si="280"/>
        <v>0</v>
      </c>
      <c r="AG101" s="8">
        <f t="shared" si="280"/>
        <v>0</v>
      </c>
      <c r="AH101" s="8">
        <f t="shared" si="280"/>
        <v>0</v>
      </c>
      <c r="AI101" s="8">
        <f t="shared" si="280"/>
        <v>0</v>
      </c>
      <c r="AJ101" s="8">
        <f t="shared" si="280"/>
        <v>0</v>
      </c>
      <c r="AK101" s="8">
        <f t="shared" si="280"/>
        <v>0</v>
      </c>
      <c r="AL101" s="8">
        <f t="shared" si="280"/>
        <v>0</v>
      </c>
      <c r="AM101" s="8">
        <f t="shared" si="280"/>
        <v>0</v>
      </c>
      <c r="AN101" s="8">
        <f t="shared" si="280"/>
        <v>0</v>
      </c>
      <c r="AO101" s="8">
        <f t="shared" si="280"/>
        <v>0</v>
      </c>
      <c r="AP101" s="8">
        <f t="shared" si="280"/>
        <v>0</v>
      </c>
      <c r="AQ101" s="8">
        <f t="shared" si="280"/>
        <v>0</v>
      </c>
      <c r="AR101" s="8">
        <f t="shared" si="280"/>
        <v>0</v>
      </c>
      <c r="AS101" s="8">
        <f t="shared" si="280"/>
        <v>0</v>
      </c>
      <c r="AT101" s="8">
        <f t="shared" si="280"/>
        <v>0</v>
      </c>
      <c r="AU101" s="8">
        <f t="shared" si="280"/>
        <v>0</v>
      </c>
      <c r="AV101" s="8">
        <f t="shared" si="280"/>
        <v>0</v>
      </c>
      <c r="AW101" s="8">
        <f t="shared" si="280"/>
        <v>0</v>
      </c>
      <c r="AX101" s="8">
        <f t="shared" si="280"/>
        <v>0</v>
      </c>
      <c r="AY101" s="8">
        <f t="shared" si="280"/>
        <v>0</v>
      </c>
      <c r="AZ101" s="8">
        <f t="shared" si="280"/>
        <v>0</v>
      </c>
      <c r="BA101" s="8">
        <f t="shared" si="280"/>
        <v>0</v>
      </c>
      <c r="BB101" s="8">
        <f t="shared" si="280"/>
        <v>0</v>
      </c>
      <c r="BC101" s="8">
        <f t="shared" si="280"/>
        <v>0</v>
      </c>
      <c r="BD101" s="8">
        <f t="shared" si="280"/>
        <v>0</v>
      </c>
      <c r="BE101" s="8">
        <f t="shared" si="280"/>
        <v>0</v>
      </c>
      <c r="BF101" s="8">
        <f t="shared" si="280"/>
        <v>0</v>
      </c>
      <c r="BG101" s="8">
        <f t="shared" si="280"/>
        <v>0</v>
      </c>
    </row>
    <row r="102" spans="1:59" ht="63" x14ac:dyDescent="0.25">
      <c r="A102" s="10" t="s">
        <v>247</v>
      </c>
      <c r="B102" s="29" t="s">
        <v>199</v>
      </c>
      <c r="C102" s="17" t="s">
        <v>21</v>
      </c>
      <c r="D102" s="17" t="s">
        <v>31</v>
      </c>
      <c r="E102" s="11">
        <f t="shared" ref="E102" si="281">J102+O102+T102+Y102+AD102+AI102+AN102+AS102+AX102+BC102</f>
        <v>4082.5</v>
      </c>
      <c r="F102" s="11">
        <f t="shared" ref="F102" si="282">K102+P102+U102+Z102+AE102+AJ102+AO102+AT102+AY102+BD102</f>
        <v>0</v>
      </c>
      <c r="G102" s="11">
        <f t="shared" ref="G102" si="283">L102+Q102+V102+AA102+AF102+AK102+AP102+AU102+AZ102+BE102</f>
        <v>0</v>
      </c>
      <c r="H102" s="11">
        <f t="shared" ref="H102" si="284">M102+R102+W102+AB102+AG102+AL102+AQ102+AV102+BA102+BF102</f>
        <v>4082.5</v>
      </c>
      <c r="I102" s="11">
        <f t="shared" ref="I102" si="285">N102+S102+X102+AC102+AH102+AM102+AR102+AW102+BB102+BG102</f>
        <v>0</v>
      </c>
      <c r="J102" s="40">
        <f t="shared" ref="J102" si="286">M102</f>
        <v>0</v>
      </c>
      <c r="K102" s="24"/>
      <c r="L102" s="24">
        <v>0</v>
      </c>
      <c r="M102" s="46">
        <v>0</v>
      </c>
      <c r="N102" s="24">
        <v>0</v>
      </c>
      <c r="O102" s="40">
        <f t="shared" ref="O102" si="287">R102</f>
        <v>4082.5</v>
      </c>
      <c r="P102" s="41"/>
      <c r="Q102" s="41">
        <v>0</v>
      </c>
      <c r="R102" s="45">
        <v>4082.5</v>
      </c>
      <c r="S102" s="41">
        <v>0</v>
      </c>
      <c r="T102" s="40">
        <f t="shared" ref="T102" si="288">W102</f>
        <v>0</v>
      </c>
      <c r="U102" s="41"/>
      <c r="V102" s="41">
        <v>0</v>
      </c>
      <c r="W102" s="41">
        <v>0</v>
      </c>
      <c r="X102" s="41">
        <v>0</v>
      </c>
      <c r="Y102" s="40">
        <f t="shared" ref="Y102" si="289">AB102</f>
        <v>0</v>
      </c>
      <c r="Z102" s="41"/>
      <c r="AA102" s="41">
        <v>0</v>
      </c>
      <c r="AB102" s="41">
        <v>0</v>
      </c>
      <c r="AC102" s="41">
        <v>0</v>
      </c>
      <c r="AD102" s="40">
        <f t="shared" ref="AD102" si="290">AG102</f>
        <v>0</v>
      </c>
      <c r="AE102" s="41"/>
      <c r="AF102" s="41">
        <v>0</v>
      </c>
      <c r="AG102" s="41">
        <v>0</v>
      </c>
      <c r="AH102" s="41">
        <v>0</v>
      </c>
      <c r="AI102" s="40">
        <f t="shared" ref="AI102" si="291">AL102</f>
        <v>0</v>
      </c>
      <c r="AJ102" s="41"/>
      <c r="AK102" s="41">
        <v>0</v>
      </c>
      <c r="AL102" s="41">
        <v>0</v>
      </c>
      <c r="AM102" s="41">
        <v>0</v>
      </c>
      <c r="AN102" s="40">
        <f t="shared" ref="AN102" si="292">AQ102</f>
        <v>0</v>
      </c>
      <c r="AO102" s="41"/>
      <c r="AP102" s="41">
        <v>0</v>
      </c>
      <c r="AQ102" s="41">
        <v>0</v>
      </c>
      <c r="AR102" s="41">
        <v>0</v>
      </c>
      <c r="AS102" s="40">
        <f t="shared" ref="AS102" si="293">AV102</f>
        <v>0</v>
      </c>
      <c r="AT102" s="41"/>
      <c r="AU102" s="41">
        <v>0</v>
      </c>
      <c r="AV102" s="41">
        <v>0</v>
      </c>
      <c r="AW102" s="41">
        <v>0</v>
      </c>
      <c r="AX102" s="40">
        <f t="shared" ref="AX102" si="294">BA102</f>
        <v>0</v>
      </c>
      <c r="AY102" s="41"/>
      <c r="AZ102" s="41">
        <v>0</v>
      </c>
      <c r="BA102" s="41">
        <v>0</v>
      </c>
      <c r="BB102" s="41">
        <v>0</v>
      </c>
      <c r="BC102" s="40">
        <f t="shared" ref="BC102" si="295">BF102</f>
        <v>0</v>
      </c>
      <c r="BD102" s="41"/>
      <c r="BE102" s="41">
        <v>0</v>
      </c>
      <c r="BF102" s="41">
        <v>0</v>
      </c>
      <c r="BG102" s="41">
        <v>0</v>
      </c>
    </row>
    <row r="103" spans="1:59" s="9" customFormat="1" ht="30.75" customHeight="1" x14ac:dyDescent="0.25">
      <c r="A103" s="54" t="s">
        <v>119</v>
      </c>
      <c r="B103" s="81" t="s">
        <v>139</v>
      </c>
      <c r="C103" s="81"/>
      <c r="D103" s="81"/>
      <c r="E103" s="8">
        <f>SUM(E104:E106)</f>
        <v>2233.4</v>
      </c>
      <c r="F103" s="8">
        <f t="shared" ref="F103:L103" si="296">SUM(F104:F106)</f>
        <v>0</v>
      </c>
      <c r="G103" s="8">
        <f t="shared" si="296"/>
        <v>0</v>
      </c>
      <c r="H103" s="8">
        <f t="shared" si="296"/>
        <v>2233.4</v>
      </c>
      <c r="I103" s="8">
        <f t="shared" si="296"/>
        <v>0</v>
      </c>
      <c r="J103" s="8">
        <f t="shared" si="296"/>
        <v>1459</v>
      </c>
      <c r="K103" s="8">
        <f t="shared" si="296"/>
        <v>0</v>
      </c>
      <c r="L103" s="8">
        <f t="shared" si="296"/>
        <v>0</v>
      </c>
      <c r="M103" s="8">
        <f>SUM(M104:M106)</f>
        <v>1459</v>
      </c>
      <c r="N103" s="8">
        <f t="shared" ref="N103:BG103" si="297">SUM(N104:N105)</f>
        <v>0</v>
      </c>
      <c r="O103" s="8">
        <f t="shared" si="297"/>
        <v>774.4</v>
      </c>
      <c r="P103" s="8">
        <f t="shared" si="297"/>
        <v>0</v>
      </c>
      <c r="Q103" s="8">
        <f t="shared" si="297"/>
        <v>0</v>
      </c>
      <c r="R103" s="8">
        <f t="shared" si="297"/>
        <v>774.4</v>
      </c>
      <c r="S103" s="8">
        <f t="shared" si="297"/>
        <v>0</v>
      </c>
      <c r="T103" s="8">
        <f t="shared" si="297"/>
        <v>0</v>
      </c>
      <c r="U103" s="8">
        <f t="shared" si="297"/>
        <v>0</v>
      </c>
      <c r="V103" s="8">
        <f t="shared" si="297"/>
        <v>0</v>
      </c>
      <c r="W103" s="8">
        <f t="shared" si="297"/>
        <v>0</v>
      </c>
      <c r="X103" s="8">
        <f t="shared" si="297"/>
        <v>0</v>
      </c>
      <c r="Y103" s="8">
        <f t="shared" si="297"/>
        <v>0</v>
      </c>
      <c r="Z103" s="8">
        <f t="shared" si="297"/>
        <v>0</v>
      </c>
      <c r="AA103" s="8">
        <f t="shared" si="297"/>
        <v>0</v>
      </c>
      <c r="AB103" s="8">
        <f t="shared" si="297"/>
        <v>0</v>
      </c>
      <c r="AC103" s="8">
        <f t="shared" si="297"/>
        <v>0</v>
      </c>
      <c r="AD103" s="8">
        <f t="shared" si="297"/>
        <v>0</v>
      </c>
      <c r="AE103" s="8">
        <f t="shared" si="297"/>
        <v>0</v>
      </c>
      <c r="AF103" s="8">
        <f t="shared" si="297"/>
        <v>0</v>
      </c>
      <c r="AG103" s="8">
        <f t="shared" si="297"/>
        <v>0</v>
      </c>
      <c r="AH103" s="8">
        <f t="shared" si="297"/>
        <v>0</v>
      </c>
      <c r="AI103" s="8">
        <f t="shared" si="297"/>
        <v>0</v>
      </c>
      <c r="AJ103" s="8">
        <f t="shared" si="297"/>
        <v>0</v>
      </c>
      <c r="AK103" s="8">
        <f t="shared" si="297"/>
        <v>0</v>
      </c>
      <c r="AL103" s="8">
        <f t="shared" si="297"/>
        <v>0</v>
      </c>
      <c r="AM103" s="8">
        <f t="shared" si="297"/>
        <v>0</v>
      </c>
      <c r="AN103" s="8">
        <f t="shared" si="297"/>
        <v>0</v>
      </c>
      <c r="AO103" s="8">
        <f t="shared" si="297"/>
        <v>0</v>
      </c>
      <c r="AP103" s="8">
        <f t="shared" si="297"/>
        <v>0</v>
      </c>
      <c r="AQ103" s="8">
        <f t="shared" si="297"/>
        <v>0</v>
      </c>
      <c r="AR103" s="8">
        <f t="shared" si="297"/>
        <v>0</v>
      </c>
      <c r="AS103" s="8">
        <f t="shared" si="297"/>
        <v>0</v>
      </c>
      <c r="AT103" s="8">
        <f t="shared" si="297"/>
        <v>0</v>
      </c>
      <c r="AU103" s="8">
        <f t="shared" si="297"/>
        <v>0</v>
      </c>
      <c r="AV103" s="8">
        <f t="shared" si="297"/>
        <v>0</v>
      </c>
      <c r="AW103" s="8">
        <f t="shared" si="297"/>
        <v>0</v>
      </c>
      <c r="AX103" s="8">
        <f t="shared" si="297"/>
        <v>0</v>
      </c>
      <c r="AY103" s="8">
        <f t="shared" si="297"/>
        <v>0</v>
      </c>
      <c r="AZ103" s="8">
        <f t="shared" si="297"/>
        <v>0</v>
      </c>
      <c r="BA103" s="8">
        <f t="shared" si="297"/>
        <v>0</v>
      </c>
      <c r="BB103" s="8">
        <f t="shared" si="297"/>
        <v>0</v>
      </c>
      <c r="BC103" s="8">
        <f t="shared" si="297"/>
        <v>0</v>
      </c>
      <c r="BD103" s="8">
        <f t="shared" si="297"/>
        <v>0</v>
      </c>
      <c r="BE103" s="8">
        <f t="shared" si="297"/>
        <v>0</v>
      </c>
      <c r="BF103" s="8">
        <f t="shared" si="297"/>
        <v>0</v>
      </c>
      <c r="BG103" s="8">
        <f t="shared" si="297"/>
        <v>0</v>
      </c>
    </row>
    <row r="104" spans="1:59" ht="63" x14ac:dyDescent="0.25">
      <c r="A104" s="10" t="s">
        <v>124</v>
      </c>
      <c r="B104" s="29" t="s">
        <v>245</v>
      </c>
      <c r="C104" s="17" t="s">
        <v>21</v>
      </c>
      <c r="D104" s="17" t="s">
        <v>31</v>
      </c>
      <c r="E104" s="11">
        <f t="shared" ref="E104" si="298">J104+O104+T104+Y104+AD104+AI104+AN104+AS104+AX104+BC104</f>
        <v>1150.0999999999999</v>
      </c>
      <c r="F104" s="11">
        <f t="shared" ref="F104" si="299">K104+P104+U104+Z104+AE104+AJ104+AO104+AT104+AY104+BD104</f>
        <v>0</v>
      </c>
      <c r="G104" s="11">
        <f t="shared" ref="G104" si="300">L104+Q104+V104+AA104+AF104+AK104+AP104+AU104+AZ104+BE104</f>
        <v>0</v>
      </c>
      <c r="H104" s="11">
        <f t="shared" ref="H104" si="301">M104+R104+W104+AB104+AG104+AL104+AQ104+AV104+BA104+BF104</f>
        <v>1150.0999999999999</v>
      </c>
      <c r="I104" s="11">
        <f t="shared" ref="I104" si="302">N104+S104+X104+AC104+AH104+AM104+AR104+AW104+BB104+BG104</f>
        <v>0</v>
      </c>
      <c r="J104" s="12">
        <f t="shared" ref="J104" si="303">M104</f>
        <v>375.70000000000005</v>
      </c>
      <c r="K104" s="24">
        <v>0</v>
      </c>
      <c r="L104" s="24">
        <v>0</v>
      </c>
      <c r="M104" s="30">
        <f>1150-774.3</f>
        <v>375.70000000000005</v>
      </c>
      <c r="N104" s="24">
        <v>0</v>
      </c>
      <c r="O104" s="48">
        <f>R104</f>
        <v>774.4</v>
      </c>
      <c r="P104" s="24">
        <v>0</v>
      </c>
      <c r="Q104" s="24">
        <v>0</v>
      </c>
      <c r="R104" s="49">
        <v>774.4</v>
      </c>
      <c r="S104" s="24">
        <v>0</v>
      </c>
      <c r="T104" s="21">
        <f>W104</f>
        <v>0</v>
      </c>
      <c r="U104" s="24">
        <v>0</v>
      </c>
      <c r="V104" s="24">
        <v>0</v>
      </c>
      <c r="W104" s="31">
        <v>0</v>
      </c>
      <c r="X104" s="24">
        <v>0</v>
      </c>
      <c r="Y104" s="21">
        <f>AB104</f>
        <v>0</v>
      </c>
      <c r="Z104" s="24">
        <v>0</v>
      </c>
      <c r="AA104" s="24">
        <v>0</v>
      </c>
      <c r="AB104" s="31">
        <v>0</v>
      </c>
      <c r="AC104" s="24">
        <v>0</v>
      </c>
      <c r="AD104" s="21">
        <f>AG104</f>
        <v>0</v>
      </c>
      <c r="AE104" s="24">
        <v>0</v>
      </c>
      <c r="AF104" s="24">
        <v>0</v>
      </c>
      <c r="AG104" s="31">
        <v>0</v>
      </c>
      <c r="AH104" s="24">
        <v>0</v>
      </c>
      <c r="AI104" s="21">
        <f>AL104</f>
        <v>0</v>
      </c>
      <c r="AJ104" s="24">
        <v>0</v>
      </c>
      <c r="AK104" s="24">
        <v>0</v>
      </c>
      <c r="AL104" s="31">
        <v>0</v>
      </c>
      <c r="AM104" s="24">
        <v>0</v>
      </c>
      <c r="AN104" s="21">
        <f>AQ104</f>
        <v>0</v>
      </c>
      <c r="AO104" s="24">
        <v>0</v>
      </c>
      <c r="AP104" s="24">
        <v>0</v>
      </c>
      <c r="AQ104" s="31">
        <v>0</v>
      </c>
      <c r="AR104" s="24">
        <v>0</v>
      </c>
      <c r="AS104" s="21">
        <f>AV104</f>
        <v>0</v>
      </c>
      <c r="AT104" s="24">
        <v>0</v>
      </c>
      <c r="AU104" s="24">
        <v>0</v>
      </c>
      <c r="AV104" s="31">
        <v>0</v>
      </c>
      <c r="AW104" s="24">
        <v>0</v>
      </c>
      <c r="AX104" s="21">
        <f>BA104</f>
        <v>0</v>
      </c>
      <c r="AY104" s="24">
        <v>0</v>
      </c>
      <c r="AZ104" s="24">
        <v>0</v>
      </c>
      <c r="BA104" s="31">
        <v>0</v>
      </c>
      <c r="BB104" s="24">
        <v>0</v>
      </c>
      <c r="BC104" s="21">
        <f>BF104</f>
        <v>0</v>
      </c>
      <c r="BD104" s="24">
        <v>0</v>
      </c>
      <c r="BE104" s="24">
        <v>0</v>
      </c>
      <c r="BF104" s="31">
        <v>0</v>
      </c>
      <c r="BG104" s="24">
        <v>0</v>
      </c>
    </row>
    <row r="105" spans="1:59" ht="63" x14ac:dyDescent="0.25">
      <c r="A105" s="10" t="s">
        <v>126</v>
      </c>
      <c r="B105" s="29" t="s">
        <v>125</v>
      </c>
      <c r="C105" s="17" t="s">
        <v>21</v>
      </c>
      <c r="D105" s="17" t="s">
        <v>31</v>
      </c>
      <c r="E105" s="11">
        <f t="shared" ref="E105" si="304">J105+O105+T105+Y105+AD105+AI105+AN105+AS105+AX105+BC105</f>
        <v>299.2</v>
      </c>
      <c r="F105" s="11">
        <f t="shared" ref="F105" si="305">K105+P105+U105+Z105+AE105+AJ105+AO105+AT105+AY105+BD105</f>
        <v>0</v>
      </c>
      <c r="G105" s="11">
        <f t="shared" ref="G105" si="306">L105+Q105+V105+AA105+AF105+AK105+AP105+AU105+AZ105+BE105</f>
        <v>0</v>
      </c>
      <c r="H105" s="11">
        <f t="shared" ref="H105" si="307">M105+R105+W105+AB105+AG105+AL105+AQ105+AV105+BA105+BF105</f>
        <v>299.2</v>
      </c>
      <c r="I105" s="11">
        <f t="shared" ref="I105" si="308">N105+S105+X105+AC105+AH105+AM105+AR105+AW105+BB105+BG105</f>
        <v>0</v>
      </c>
      <c r="J105" s="12">
        <f t="shared" ref="J105" si="309">M105</f>
        <v>299.2</v>
      </c>
      <c r="K105" s="24">
        <v>0</v>
      </c>
      <c r="L105" s="24">
        <v>0</v>
      </c>
      <c r="M105" s="30">
        <v>299.2</v>
      </c>
      <c r="N105" s="24">
        <v>0</v>
      </c>
      <c r="O105" s="21">
        <f>R105</f>
        <v>0</v>
      </c>
      <c r="P105" s="24">
        <v>0</v>
      </c>
      <c r="Q105" s="24">
        <v>0</v>
      </c>
      <c r="R105" s="31">
        <v>0</v>
      </c>
      <c r="S105" s="24">
        <v>0</v>
      </c>
      <c r="T105" s="21">
        <f>W105</f>
        <v>0</v>
      </c>
      <c r="U105" s="24">
        <v>0</v>
      </c>
      <c r="V105" s="24">
        <v>0</v>
      </c>
      <c r="W105" s="31">
        <v>0</v>
      </c>
      <c r="X105" s="24">
        <v>0</v>
      </c>
      <c r="Y105" s="21">
        <f>AB105</f>
        <v>0</v>
      </c>
      <c r="Z105" s="24">
        <v>0</v>
      </c>
      <c r="AA105" s="24">
        <v>0</v>
      </c>
      <c r="AB105" s="31">
        <v>0</v>
      </c>
      <c r="AC105" s="24">
        <v>0</v>
      </c>
      <c r="AD105" s="21">
        <f>AG105</f>
        <v>0</v>
      </c>
      <c r="AE105" s="24">
        <v>0</v>
      </c>
      <c r="AF105" s="24">
        <v>0</v>
      </c>
      <c r="AG105" s="31">
        <v>0</v>
      </c>
      <c r="AH105" s="24">
        <v>0</v>
      </c>
      <c r="AI105" s="21">
        <f>AL105</f>
        <v>0</v>
      </c>
      <c r="AJ105" s="24">
        <v>0</v>
      </c>
      <c r="AK105" s="24">
        <v>0</v>
      </c>
      <c r="AL105" s="31">
        <v>0</v>
      </c>
      <c r="AM105" s="24">
        <v>0</v>
      </c>
      <c r="AN105" s="21">
        <f>AQ105</f>
        <v>0</v>
      </c>
      <c r="AO105" s="24">
        <v>0</v>
      </c>
      <c r="AP105" s="24">
        <v>0</v>
      </c>
      <c r="AQ105" s="31">
        <v>0</v>
      </c>
      <c r="AR105" s="24">
        <v>0</v>
      </c>
      <c r="AS105" s="21">
        <f>AV105</f>
        <v>0</v>
      </c>
      <c r="AT105" s="24">
        <v>0</v>
      </c>
      <c r="AU105" s="24">
        <v>0</v>
      </c>
      <c r="AV105" s="31">
        <v>0</v>
      </c>
      <c r="AW105" s="24">
        <v>0</v>
      </c>
      <c r="AX105" s="21">
        <f>BA105</f>
        <v>0</v>
      </c>
      <c r="AY105" s="24">
        <v>0</v>
      </c>
      <c r="AZ105" s="24">
        <v>0</v>
      </c>
      <c r="BA105" s="31">
        <v>0</v>
      </c>
      <c r="BB105" s="24">
        <v>0</v>
      </c>
      <c r="BC105" s="21">
        <f>BF105</f>
        <v>0</v>
      </c>
      <c r="BD105" s="24">
        <v>0</v>
      </c>
      <c r="BE105" s="24">
        <v>0</v>
      </c>
      <c r="BF105" s="31">
        <v>0</v>
      </c>
      <c r="BG105" s="24">
        <v>0</v>
      </c>
    </row>
    <row r="106" spans="1:59" ht="78.75" x14ac:dyDescent="0.25">
      <c r="A106" s="10" t="s">
        <v>146</v>
      </c>
      <c r="B106" s="29" t="s">
        <v>145</v>
      </c>
      <c r="C106" s="17" t="s">
        <v>21</v>
      </c>
      <c r="D106" s="17" t="s">
        <v>31</v>
      </c>
      <c r="E106" s="11">
        <f t="shared" ref="E106" si="310">J106+O106+T106+Y106+AD106+AI106+AN106+AS106+AX106+BC106</f>
        <v>784.1</v>
      </c>
      <c r="F106" s="11">
        <f t="shared" ref="F106" si="311">K106+P106+U106+Z106+AE106+AJ106+AO106+AT106+AY106+BD106</f>
        <v>0</v>
      </c>
      <c r="G106" s="11">
        <f t="shared" ref="G106" si="312">L106+Q106+V106+AA106+AF106+AK106+AP106+AU106+AZ106+BE106</f>
        <v>0</v>
      </c>
      <c r="H106" s="11">
        <f t="shared" ref="H106" si="313">M106+R106+W106+AB106+AG106+AL106+AQ106+AV106+BA106+BF106</f>
        <v>784.1</v>
      </c>
      <c r="I106" s="11"/>
      <c r="J106" s="12">
        <f t="shared" ref="J106" si="314">M106</f>
        <v>784.1</v>
      </c>
      <c r="K106" s="24">
        <v>0</v>
      </c>
      <c r="L106" s="24">
        <v>0</v>
      </c>
      <c r="M106" s="30">
        <v>784.1</v>
      </c>
      <c r="N106" s="24"/>
      <c r="O106" s="21">
        <f>R106</f>
        <v>0</v>
      </c>
      <c r="P106" s="24">
        <v>0</v>
      </c>
      <c r="Q106" s="24">
        <v>0</v>
      </c>
      <c r="R106" s="31">
        <v>0</v>
      </c>
      <c r="S106" s="24">
        <v>0</v>
      </c>
      <c r="T106" s="21">
        <f>W106</f>
        <v>0</v>
      </c>
      <c r="U106" s="24">
        <v>0</v>
      </c>
      <c r="V106" s="24">
        <v>0</v>
      </c>
      <c r="W106" s="31">
        <v>0</v>
      </c>
      <c r="X106" s="24">
        <v>0</v>
      </c>
      <c r="Y106" s="21">
        <f>AB106</f>
        <v>0</v>
      </c>
      <c r="Z106" s="24">
        <v>0</v>
      </c>
      <c r="AA106" s="24">
        <v>0</v>
      </c>
      <c r="AB106" s="31">
        <v>0</v>
      </c>
      <c r="AC106" s="24">
        <v>0</v>
      </c>
      <c r="AD106" s="21">
        <f>AG106</f>
        <v>0</v>
      </c>
      <c r="AE106" s="24">
        <v>0</v>
      </c>
      <c r="AF106" s="24">
        <v>0</v>
      </c>
      <c r="AG106" s="31">
        <v>0</v>
      </c>
      <c r="AH106" s="24">
        <v>0</v>
      </c>
      <c r="AI106" s="21">
        <f>AL106</f>
        <v>0</v>
      </c>
      <c r="AJ106" s="24">
        <v>0</v>
      </c>
      <c r="AK106" s="24">
        <v>0</v>
      </c>
      <c r="AL106" s="31">
        <v>0</v>
      </c>
      <c r="AM106" s="24">
        <v>0</v>
      </c>
      <c r="AN106" s="21">
        <f>AQ106</f>
        <v>0</v>
      </c>
      <c r="AO106" s="24">
        <v>0</v>
      </c>
      <c r="AP106" s="24">
        <v>0</v>
      </c>
      <c r="AQ106" s="31">
        <v>0</v>
      </c>
      <c r="AR106" s="24">
        <v>0</v>
      </c>
      <c r="AS106" s="21">
        <f>AV106</f>
        <v>0</v>
      </c>
      <c r="AT106" s="24">
        <v>0</v>
      </c>
      <c r="AU106" s="24">
        <v>0</v>
      </c>
      <c r="AV106" s="31">
        <v>0</v>
      </c>
      <c r="AW106" s="24">
        <v>0</v>
      </c>
      <c r="AX106" s="21">
        <f>BA106</f>
        <v>0</v>
      </c>
      <c r="AY106" s="24">
        <v>0</v>
      </c>
      <c r="AZ106" s="24">
        <v>0</v>
      </c>
      <c r="BA106" s="31">
        <v>0</v>
      </c>
      <c r="BB106" s="24">
        <v>0</v>
      </c>
      <c r="BC106" s="21">
        <f>BF106</f>
        <v>0</v>
      </c>
      <c r="BD106" s="24">
        <v>0</v>
      </c>
      <c r="BE106" s="24">
        <v>0</v>
      </c>
      <c r="BF106" s="31">
        <v>0</v>
      </c>
      <c r="BG106" s="24">
        <v>0</v>
      </c>
    </row>
    <row r="107" spans="1:59" s="9" customFormat="1" ht="30.75" customHeight="1" x14ac:dyDescent="0.25">
      <c r="A107" s="54" t="s">
        <v>153</v>
      </c>
      <c r="B107" s="81" t="s">
        <v>194</v>
      </c>
      <c r="C107" s="81"/>
      <c r="D107" s="81"/>
      <c r="E107" s="8">
        <f>SUM(E108:E110)</f>
        <v>9351.7000000000007</v>
      </c>
      <c r="F107" s="8">
        <f t="shared" ref="F107:BG107" si="315">SUM(F108:F110)</f>
        <v>0</v>
      </c>
      <c r="G107" s="8">
        <f t="shared" si="315"/>
        <v>0</v>
      </c>
      <c r="H107" s="8">
        <f t="shared" si="315"/>
        <v>9351.7000000000007</v>
      </c>
      <c r="I107" s="8">
        <f t="shared" si="315"/>
        <v>0</v>
      </c>
      <c r="J107" s="8">
        <f t="shared" si="315"/>
        <v>590</v>
      </c>
      <c r="K107" s="8">
        <f t="shared" si="315"/>
        <v>0</v>
      </c>
      <c r="L107" s="8">
        <f t="shared" si="315"/>
        <v>0</v>
      </c>
      <c r="M107" s="8">
        <f t="shared" si="315"/>
        <v>590</v>
      </c>
      <c r="N107" s="8">
        <f t="shared" si="315"/>
        <v>0</v>
      </c>
      <c r="O107" s="8">
        <f t="shared" si="315"/>
        <v>8761.7000000000007</v>
      </c>
      <c r="P107" s="8">
        <f t="shared" si="315"/>
        <v>0</v>
      </c>
      <c r="Q107" s="8">
        <f t="shared" si="315"/>
        <v>0</v>
      </c>
      <c r="R107" s="8">
        <f>SUM(R108:R110)</f>
        <v>8761.7000000000007</v>
      </c>
      <c r="S107" s="8">
        <f t="shared" si="315"/>
        <v>0</v>
      </c>
      <c r="T107" s="8">
        <f t="shared" si="315"/>
        <v>0</v>
      </c>
      <c r="U107" s="8">
        <f t="shared" si="315"/>
        <v>0</v>
      </c>
      <c r="V107" s="8">
        <f t="shared" si="315"/>
        <v>0</v>
      </c>
      <c r="W107" s="8">
        <f t="shared" si="315"/>
        <v>0</v>
      </c>
      <c r="X107" s="8">
        <f t="shared" si="315"/>
        <v>0</v>
      </c>
      <c r="Y107" s="8">
        <f t="shared" si="315"/>
        <v>0</v>
      </c>
      <c r="Z107" s="8">
        <f t="shared" si="315"/>
        <v>0</v>
      </c>
      <c r="AA107" s="8">
        <f t="shared" si="315"/>
        <v>0</v>
      </c>
      <c r="AB107" s="8">
        <f t="shared" si="315"/>
        <v>0</v>
      </c>
      <c r="AC107" s="8">
        <f t="shared" si="315"/>
        <v>0</v>
      </c>
      <c r="AD107" s="8">
        <f t="shared" si="315"/>
        <v>0</v>
      </c>
      <c r="AE107" s="8">
        <f t="shared" si="315"/>
        <v>0</v>
      </c>
      <c r="AF107" s="8">
        <f t="shared" si="315"/>
        <v>0</v>
      </c>
      <c r="AG107" s="8">
        <f t="shared" si="315"/>
        <v>0</v>
      </c>
      <c r="AH107" s="8">
        <f t="shared" si="315"/>
        <v>0</v>
      </c>
      <c r="AI107" s="8">
        <f t="shared" si="315"/>
        <v>0</v>
      </c>
      <c r="AJ107" s="8">
        <f t="shared" si="315"/>
        <v>0</v>
      </c>
      <c r="AK107" s="8">
        <f t="shared" si="315"/>
        <v>0</v>
      </c>
      <c r="AL107" s="8">
        <f t="shared" si="315"/>
        <v>0</v>
      </c>
      <c r="AM107" s="8">
        <f t="shared" si="315"/>
        <v>0</v>
      </c>
      <c r="AN107" s="8">
        <f t="shared" si="315"/>
        <v>0</v>
      </c>
      <c r="AO107" s="8">
        <f t="shared" si="315"/>
        <v>0</v>
      </c>
      <c r="AP107" s="8">
        <f t="shared" si="315"/>
        <v>0</v>
      </c>
      <c r="AQ107" s="8">
        <f t="shared" si="315"/>
        <v>0</v>
      </c>
      <c r="AR107" s="8">
        <f t="shared" si="315"/>
        <v>0</v>
      </c>
      <c r="AS107" s="8">
        <f t="shared" si="315"/>
        <v>0</v>
      </c>
      <c r="AT107" s="8">
        <f t="shared" si="315"/>
        <v>0</v>
      </c>
      <c r="AU107" s="8">
        <f t="shared" si="315"/>
        <v>0</v>
      </c>
      <c r="AV107" s="8">
        <f t="shared" si="315"/>
        <v>0</v>
      </c>
      <c r="AW107" s="8">
        <f t="shared" si="315"/>
        <v>0</v>
      </c>
      <c r="AX107" s="8">
        <f t="shared" si="315"/>
        <v>0</v>
      </c>
      <c r="AY107" s="8">
        <f t="shared" si="315"/>
        <v>0</v>
      </c>
      <c r="AZ107" s="8">
        <f t="shared" si="315"/>
        <v>0</v>
      </c>
      <c r="BA107" s="8">
        <f t="shared" si="315"/>
        <v>0</v>
      </c>
      <c r="BB107" s="8">
        <f t="shared" si="315"/>
        <v>0</v>
      </c>
      <c r="BC107" s="8">
        <f t="shared" si="315"/>
        <v>0</v>
      </c>
      <c r="BD107" s="8">
        <f t="shared" si="315"/>
        <v>0</v>
      </c>
      <c r="BE107" s="8">
        <f t="shared" si="315"/>
        <v>0</v>
      </c>
      <c r="BF107" s="8">
        <f t="shared" si="315"/>
        <v>0</v>
      </c>
      <c r="BG107" s="8">
        <f t="shared" si="315"/>
        <v>0</v>
      </c>
    </row>
    <row r="108" spans="1:59" ht="47.25" x14ac:dyDescent="0.25">
      <c r="A108" s="10" t="s">
        <v>154</v>
      </c>
      <c r="B108" s="29" t="s">
        <v>181</v>
      </c>
      <c r="C108" s="17" t="s">
        <v>21</v>
      </c>
      <c r="D108" s="17" t="s">
        <v>31</v>
      </c>
      <c r="E108" s="11">
        <f t="shared" ref="E108" si="316">J108+O108+T108+Y108+AD108+AI108+AN108+AS108+AX108+BC108</f>
        <v>590</v>
      </c>
      <c r="F108" s="11">
        <f t="shared" ref="F108" si="317">K108+P108+U108+Z108+AE108+AJ108+AO108+AT108+AY108+BD108</f>
        <v>0</v>
      </c>
      <c r="G108" s="11">
        <f t="shared" ref="G108" si="318">L108+Q108+V108+AA108+AF108+AK108+AP108+AU108+AZ108+BE108</f>
        <v>0</v>
      </c>
      <c r="H108" s="11">
        <f t="shared" ref="H108" si="319">M108+R108+W108+AB108+AG108+AL108+AQ108+AV108+BA108+BF108</f>
        <v>590</v>
      </c>
      <c r="I108" s="11">
        <f t="shared" ref="I108" si="320">N108+S108+X108+AC108+AH108+AM108+AR108+AW108+BB108+BG108</f>
        <v>0</v>
      </c>
      <c r="J108" s="12">
        <f t="shared" ref="J108" si="321">M108</f>
        <v>590</v>
      </c>
      <c r="K108" s="24">
        <v>0</v>
      </c>
      <c r="L108" s="24">
        <v>0</v>
      </c>
      <c r="M108" s="30">
        <f>4208.2-3618.2</f>
        <v>590</v>
      </c>
      <c r="N108" s="24">
        <v>0</v>
      </c>
      <c r="O108" s="48">
        <f>R108</f>
        <v>0</v>
      </c>
      <c r="P108" s="24">
        <v>0</v>
      </c>
      <c r="Q108" s="24">
        <v>0</v>
      </c>
      <c r="R108" s="49">
        <v>0</v>
      </c>
      <c r="S108" s="24">
        <v>0</v>
      </c>
      <c r="T108" s="21">
        <f>W108</f>
        <v>0</v>
      </c>
      <c r="U108" s="24">
        <v>0</v>
      </c>
      <c r="V108" s="24">
        <v>0</v>
      </c>
      <c r="W108" s="31">
        <v>0</v>
      </c>
      <c r="X108" s="24">
        <v>0</v>
      </c>
      <c r="Y108" s="21">
        <f>AB108</f>
        <v>0</v>
      </c>
      <c r="Z108" s="24">
        <v>0</v>
      </c>
      <c r="AA108" s="24">
        <v>0</v>
      </c>
      <c r="AB108" s="31">
        <v>0</v>
      </c>
      <c r="AC108" s="24">
        <v>0</v>
      </c>
      <c r="AD108" s="21">
        <f>AG108</f>
        <v>0</v>
      </c>
      <c r="AE108" s="24">
        <v>0</v>
      </c>
      <c r="AF108" s="24">
        <v>0</v>
      </c>
      <c r="AG108" s="31">
        <v>0</v>
      </c>
      <c r="AH108" s="24">
        <v>0</v>
      </c>
      <c r="AI108" s="21">
        <f>AL108</f>
        <v>0</v>
      </c>
      <c r="AJ108" s="24">
        <v>0</v>
      </c>
      <c r="AK108" s="24">
        <v>0</v>
      </c>
      <c r="AL108" s="31">
        <v>0</v>
      </c>
      <c r="AM108" s="24">
        <v>0</v>
      </c>
      <c r="AN108" s="21">
        <f>AQ108</f>
        <v>0</v>
      </c>
      <c r="AO108" s="24">
        <v>0</v>
      </c>
      <c r="AP108" s="24">
        <v>0</v>
      </c>
      <c r="AQ108" s="31">
        <v>0</v>
      </c>
      <c r="AR108" s="24">
        <v>0</v>
      </c>
      <c r="AS108" s="21">
        <f>AV108</f>
        <v>0</v>
      </c>
      <c r="AT108" s="24">
        <v>0</v>
      </c>
      <c r="AU108" s="24">
        <v>0</v>
      </c>
      <c r="AV108" s="31">
        <v>0</v>
      </c>
      <c r="AW108" s="24">
        <v>0</v>
      </c>
      <c r="AX108" s="21">
        <f>BA108</f>
        <v>0</v>
      </c>
      <c r="AY108" s="24">
        <v>0</v>
      </c>
      <c r="AZ108" s="24">
        <v>0</v>
      </c>
      <c r="BA108" s="31">
        <v>0</v>
      </c>
      <c r="BB108" s="24">
        <v>0</v>
      </c>
      <c r="BC108" s="21">
        <f>BF108</f>
        <v>0</v>
      </c>
      <c r="BD108" s="24">
        <v>0</v>
      </c>
      <c r="BE108" s="24">
        <v>0</v>
      </c>
      <c r="BF108" s="31">
        <v>0</v>
      </c>
      <c r="BG108" s="24">
        <v>0</v>
      </c>
    </row>
    <row r="109" spans="1:59" ht="47.25" x14ac:dyDescent="0.25">
      <c r="A109" s="10" t="s">
        <v>191</v>
      </c>
      <c r="B109" s="29" t="s">
        <v>234</v>
      </c>
      <c r="C109" s="17" t="s">
        <v>21</v>
      </c>
      <c r="D109" s="17" t="s">
        <v>31</v>
      </c>
      <c r="E109" s="11">
        <f t="shared" ref="E109" si="322">J109+O109+T109+Y109+AD109+AI109+AN109+AS109+AX109+BC109</f>
        <v>5361.7</v>
      </c>
      <c r="F109" s="11">
        <f t="shared" ref="F109" si="323">K109+P109+U109+Z109+AE109+AJ109+AO109+AT109+AY109+BD109</f>
        <v>0</v>
      </c>
      <c r="G109" s="11">
        <f t="shared" ref="G109" si="324">L109+Q109+V109+AA109+AF109+AK109+AP109+AU109+AZ109+BE109</f>
        <v>0</v>
      </c>
      <c r="H109" s="11">
        <f t="shared" ref="H109" si="325">M109+R109+W109+AB109+AG109+AL109+AQ109+AV109+BA109+BF109</f>
        <v>5361.7</v>
      </c>
      <c r="I109" s="11">
        <f t="shared" ref="I109" si="326">N109+S109+X109+AC109+AH109+AM109+AR109+AW109+BB109+BG109</f>
        <v>0</v>
      </c>
      <c r="J109" s="40">
        <f t="shared" ref="J109" si="327">M109</f>
        <v>0</v>
      </c>
      <c r="K109" s="24">
        <v>0</v>
      </c>
      <c r="L109" s="24">
        <v>0</v>
      </c>
      <c r="M109" s="46">
        <v>0</v>
      </c>
      <c r="N109" s="24">
        <v>0</v>
      </c>
      <c r="O109" s="48">
        <f>R109</f>
        <v>5361.7</v>
      </c>
      <c r="P109" s="24">
        <v>0</v>
      </c>
      <c r="Q109" s="24">
        <v>0</v>
      </c>
      <c r="R109" s="49">
        <v>5361.7</v>
      </c>
      <c r="S109" s="24">
        <v>0</v>
      </c>
      <c r="T109" s="21">
        <f>W109</f>
        <v>0</v>
      </c>
      <c r="U109" s="24">
        <v>0</v>
      </c>
      <c r="V109" s="24">
        <v>0</v>
      </c>
      <c r="W109" s="31">
        <v>0</v>
      </c>
      <c r="X109" s="24">
        <v>0</v>
      </c>
      <c r="Y109" s="21">
        <f>AB109</f>
        <v>0</v>
      </c>
      <c r="Z109" s="24">
        <v>0</v>
      </c>
      <c r="AA109" s="24">
        <v>0</v>
      </c>
      <c r="AB109" s="31">
        <v>0</v>
      </c>
      <c r="AC109" s="24">
        <v>0</v>
      </c>
      <c r="AD109" s="21">
        <f>AG109</f>
        <v>0</v>
      </c>
      <c r="AE109" s="24">
        <v>0</v>
      </c>
      <c r="AF109" s="24">
        <v>0</v>
      </c>
      <c r="AG109" s="31">
        <v>0</v>
      </c>
      <c r="AH109" s="24">
        <v>0</v>
      </c>
      <c r="AI109" s="21">
        <f>AL109</f>
        <v>0</v>
      </c>
      <c r="AJ109" s="24">
        <v>0</v>
      </c>
      <c r="AK109" s="24">
        <v>0</v>
      </c>
      <c r="AL109" s="31">
        <v>0</v>
      </c>
      <c r="AM109" s="24">
        <v>0</v>
      </c>
      <c r="AN109" s="21">
        <f>AQ109</f>
        <v>0</v>
      </c>
      <c r="AO109" s="24">
        <v>0</v>
      </c>
      <c r="AP109" s="24">
        <v>0</v>
      </c>
      <c r="AQ109" s="31">
        <v>0</v>
      </c>
      <c r="AR109" s="24">
        <v>0</v>
      </c>
      <c r="AS109" s="21">
        <f>AV109</f>
        <v>0</v>
      </c>
      <c r="AT109" s="24">
        <v>0</v>
      </c>
      <c r="AU109" s="24">
        <v>0</v>
      </c>
      <c r="AV109" s="31">
        <v>0</v>
      </c>
      <c r="AW109" s="24">
        <v>0</v>
      </c>
      <c r="AX109" s="21">
        <f>BA109</f>
        <v>0</v>
      </c>
      <c r="AY109" s="24">
        <v>0</v>
      </c>
      <c r="AZ109" s="24">
        <v>0</v>
      </c>
      <c r="BA109" s="31">
        <v>0</v>
      </c>
      <c r="BB109" s="24">
        <v>0</v>
      </c>
      <c r="BC109" s="21">
        <f>BF109</f>
        <v>0</v>
      </c>
      <c r="BD109" s="24">
        <v>0</v>
      </c>
      <c r="BE109" s="24">
        <v>0</v>
      </c>
      <c r="BF109" s="31">
        <v>0</v>
      </c>
      <c r="BG109" s="24">
        <v>0</v>
      </c>
    </row>
    <row r="110" spans="1:59" ht="78.75" x14ac:dyDescent="0.25">
      <c r="A110" s="10" t="s">
        <v>233</v>
      </c>
      <c r="B110" s="29" t="s">
        <v>232</v>
      </c>
      <c r="C110" s="17" t="s">
        <v>21</v>
      </c>
      <c r="D110" s="17" t="s">
        <v>31</v>
      </c>
      <c r="E110" s="11">
        <f t="shared" ref="E110" si="328">J110+O110+T110+Y110+AD110+AI110+AN110+AS110+AX110+BC110</f>
        <v>3400</v>
      </c>
      <c r="F110" s="11">
        <f t="shared" ref="F110" si="329">K110+P110+U110+Z110+AE110+AJ110+AO110+AT110+AY110+BD110</f>
        <v>0</v>
      </c>
      <c r="G110" s="11">
        <f t="shared" ref="G110" si="330">L110+Q110+V110+AA110+AF110+AK110+AP110+AU110+AZ110+BE110</f>
        <v>0</v>
      </c>
      <c r="H110" s="11">
        <f t="shared" ref="H110" si="331">M110+R110+W110+AB110+AG110+AL110+AQ110+AV110+BA110+BF110</f>
        <v>3400</v>
      </c>
      <c r="I110" s="11">
        <f t="shared" ref="I110" si="332">N110+S110+X110+AC110+AH110+AM110+AR110+AW110+BB110+BG110</f>
        <v>0</v>
      </c>
      <c r="J110" s="40">
        <f t="shared" ref="J110" si="333">M110</f>
        <v>0</v>
      </c>
      <c r="K110" s="24">
        <v>0</v>
      </c>
      <c r="L110" s="24">
        <v>0</v>
      </c>
      <c r="M110" s="46">
        <f>3400-3400</f>
        <v>0</v>
      </c>
      <c r="N110" s="24">
        <v>0</v>
      </c>
      <c r="O110" s="48">
        <f>R110</f>
        <v>3400</v>
      </c>
      <c r="P110" s="24">
        <v>0</v>
      </c>
      <c r="Q110" s="24">
        <v>0</v>
      </c>
      <c r="R110" s="49">
        <v>3400</v>
      </c>
      <c r="S110" s="24">
        <v>0</v>
      </c>
      <c r="T110" s="21">
        <f>W110</f>
        <v>0</v>
      </c>
      <c r="U110" s="24">
        <v>0</v>
      </c>
      <c r="V110" s="24">
        <v>0</v>
      </c>
      <c r="W110" s="31">
        <v>0</v>
      </c>
      <c r="X110" s="24">
        <v>0</v>
      </c>
      <c r="Y110" s="21">
        <f>AB110</f>
        <v>0</v>
      </c>
      <c r="Z110" s="24">
        <v>0</v>
      </c>
      <c r="AA110" s="24">
        <v>0</v>
      </c>
      <c r="AB110" s="31">
        <v>0</v>
      </c>
      <c r="AC110" s="24">
        <v>0</v>
      </c>
      <c r="AD110" s="21">
        <f>AG110</f>
        <v>0</v>
      </c>
      <c r="AE110" s="24">
        <v>0</v>
      </c>
      <c r="AF110" s="24">
        <v>0</v>
      </c>
      <c r="AG110" s="31">
        <v>0</v>
      </c>
      <c r="AH110" s="24">
        <v>0</v>
      </c>
      <c r="AI110" s="21">
        <f>AL110</f>
        <v>0</v>
      </c>
      <c r="AJ110" s="24">
        <v>0</v>
      </c>
      <c r="AK110" s="24">
        <v>0</v>
      </c>
      <c r="AL110" s="31">
        <v>0</v>
      </c>
      <c r="AM110" s="24">
        <v>0</v>
      </c>
      <c r="AN110" s="21">
        <f>AQ110</f>
        <v>0</v>
      </c>
      <c r="AO110" s="24">
        <v>0</v>
      </c>
      <c r="AP110" s="24">
        <v>0</v>
      </c>
      <c r="AQ110" s="31">
        <v>0</v>
      </c>
      <c r="AR110" s="24">
        <v>0</v>
      </c>
      <c r="AS110" s="21">
        <f>AV110</f>
        <v>0</v>
      </c>
      <c r="AT110" s="24">
        <v>0</v>
      </c>
      <c r="AU110" s="24">
        <v>0</v>
      </c>
      <c r="AV110" s="31">
        <v>0</v>
      </c>
      <c r="AW110" s="24">
        <v>0</v>
      </c>
      <c r="AX110" s="21">
        <f>BA110</f>
        <v>0</v>
      </c>
      <c r="AY110" s="24">
        <v>0</v>
      </c>
      <c r="AZ110" s="24">
        <v>0</v>
      </c>
      <c r="BA110" s="31">
        <v>0</v>
      </c>
      <c r="BB110" s="24">
        <v>0</v>
      </c>
      <c r="BC110" s="21">
        <f>BF110</f>
        <v>0</v>
      </c>
      <c r="BD110" s="24">
        <v>0</v>
      </c>
      <c r="BE110" s="24">
        <v>0</v>
      </c>
      <c r="BF110" s="31">
        <v>0</v>
      </c>
      <c r="BG110" s="24">
        <v>0</v>
      </c>
    </row>
    <row r="111" spans="1:59" s="9" customFormat="1" ht="30.75" customHeight="1" x14ac:dyDescent="0.25">
      <c r="A111" s="54" t="s">
        <v>159</v>
      </c>
      <c r="B111" s="81" t="s">
        <v>166</v>
      </c>
      <c r="C111" s="81"/>
      <c r="D111" s="81"/>
      <c r="E111" s="8">
        <f>SUM(E112:E113)</f>
        <v>7150</v>
      </c>
      <c r="F111" s="8">
        <f t="shared" ref="F111:BG111" si="334">SUM(F112:F113)</f>
        <v>0</v>
      </c>
      <c r="G111" s="8">
        <f t="shared" si="334"/>
        <v>0</v>
      </c>
      <c r="H111" s="8">
        <f t="shared" si="334"/>
        <v>7150</v>
      </c>
      <c r="I111" s="8">
        <f t="shared" si="334"/>
        <v>0</v>
      </c>
      <c r="J111" s="8">
        <f t="shared" si="334"/>
        <v>0</v>
      </c>
      <c r="K111" s="8">
        <f t="shared" si="334"/>
        <v>0</v>
      </c>
      <c r="L111" s="8">
        <f t="shared" si="334"/>
        <v>0</v>
      </c>
      <c r="M111" s="8">
        <f t="shared" si="334"/>
        <v>0</v>
      </c>
      <c r="N111" s="8">
        <f t="shared" si="334"/>
        <v>0</v>
      </c>
      <c r="O111" s="8">
        <f t="shared" si="334"/>
        <v>7150</v>
      </c>
      <c r="P111" s="8">
        <f t="shared" si="334"/>
        <v>0</v>
      </c>
      <c r="Q111" s="8">
        <f t="shared" si="334"/>
        <v>0</v>
      </c>
      <c r="R111" s="8">
        <f t="shared" si="334"/>
        <v>7150</v>
      </c>
      <c r="S111" s="8">
        <f t="shared" si="334"/>
        <v>0</v>
      </c>
      <c r="T111" s="8">
        <f t="shared" si="334"/>
        <v>0</v>
      </c>
      <c r="U111" s="8">
        <f t="shared" si="334"/>
        <v>0</v>
      </c>
      <c r="V111" s="8">
        <f t="shared" si="334"/>
        <v>0</v>
      </c>
      <c r="W111" s="8">
        <f t="shared" si="334"/>
        <v>0</v>
      </c>
      <c r="X111" s="8">
        <f t="shared" si="334"/>
        <v>0</v>
      </c>
      <c r="Y111" s="8">
        <f t="shared" si="334"/>
        <v>0</v>
      </c>
      <c r="Z111" s="8">
        <f t="shared" si="334"/>
        <v>0</v>
      </c>
      <c r="AA111" s="8">
        <f t="shared" si="334"/>
        <v>0</v>
      </c>
      <c r="AB111" s="8">
        <f t="shared" si="334"/>
        <v>0</v>
      </c>
      <c r="AC111" s="8">
        <f t="shared" si="334"/>
        <v>0</v>
      </c>
      <c r="AD111" s="8">
        <f t="shared" si="334"/>
        <v>0</v>
      </c>
      <c r="AE111" s="8">
        <f t="shared" si="334"/>
        <v>0</v>
      </c>
      <c r="AF111" s="8">
        <f t="shared" si="334"/>
        <v>0</v>
      </c>
      <c r="AG111" s="8">
        <f t="shared" si="334"/>
        <v>0</v>
      </c>
      <c r="AH111" s="8">
        <f t="shared" si="334"/>
        <v>0</v>
      </c>
      <c r="AI111" s="8">
        <f t="shared" si="334"/>
        <v>0</v>
      </c>
      <c r="AJ111" s="8">
        <f t="shared" si="334"/>
        <v>0</v>
      </c>
      <c r="AK111" s="8">
        <f t="shared" si="334"/>
        <v>0</v>
      </c>
      <c r="AL111" s="8">
        <f t="shared" si="334"/>
        <v>0</v>
      </c>
      <c r="AM111" s="8">
        <f t="shared" si="334"/>
        <v>0</v>
      </c>
      <c r="AN111" s="8">
        <f t="shared" si="334"/>
        <v>0</v>
      </c>
      <c r="AO111" s="8">
        <f t="shared" si="334"/>
        <v>0</v>
      </c>
      <c r="AP111" s="8">
        <f t="shared" si="334"/>
        <v>0</v>
      </c>
      <c r="AQ111" s="8">
        <f t="shared" si="334"/>
        <v>0</v>
      </c>
      <c r="AR111" s="8">
        <f t="shared" si="334"/>
        <v>0</v>
      </c>
      <c r="AS111" s="8">
        <f t="shared" si="334"/>
        <v>0</v>
      </c>
      <c r="AT111" s="8">
        <f t="shared" si="334"/>
        <v>0</v>
      </c>
      <c r="AU111" s="8">
        <f t="shared" si="334"/>
        <v>0</v>
      </c>
      <c r="AV111" s="8">
        <f t="shared" si="334"/>
        <v>0</v>
      </c>
      <c r="AW111" s="8">
        <f t="shared" si="334"/>
        <v>0</v>
      </c>
      <c r="AX111" s="8">
        <f t="shared" si="334"/>
        <v>0</v>
      </c>
      <c r="AY111" s="8">
        <f t="shared" si="334"/>
        <v>0</v>
      </c>
      <c r="AZ111" s="8">
        <f t="shared" si="334"/>
        <v>0</v>
      </c>
      <c r="BA111" s="8">
        <f t="shared" si="334"/>
        <v>0</v>
      </c>
      <c r="BB111" s="8">
        <f t="shared" si="334"/>
        <v>0</v>
      </c>
      <c r="BC111" s="8">
        <f t="shared" si="334"/>
        <v>0</v>
      </c>
      <c r="BD111" s="8">
        <f t="shared" si="334"/>
        <v>0</v>
      </c>
      <c r="BE111" s="8">
        <f t="shared" si="334"/>
        <v>0</v>
      </c>
      <c r="BF111" s="8">
        <f t="shared" si="334"/>
        <v>0</v>
      </c>
      <c r="BG111" s="8">
        <f t="shared" si="334"/>
        <v>0</v>
      </c>
    </row>
    <row r="112" spans="1:59" ht="63" x14ac:dyDescent="0.25">
      <c r="A112" s="10" t="s">
        <v>160</v>
      </c>
      <c r="B112" s="29" t="s">
        <v>161</v>
      </c>
      <c r="C112" s="17" t="s">
        <v>21</v>
      </c>
      <c r="D112" s="17" t="s">
        <v>130</v>
      </c>
      <c r="E112" s="11">
        <f t="shared" ref="E112" si="335">J112+O112+T112+Y112+AD112+AI112+AN112+AS112+AX112+BC112</f>
        <v>4000</v>
      </c>
      <c r="F112" s="11">
        <f t="shared" ref="F112" si="336">K112+P112+U112+Z112+AE112+AJ112+AO112+AT112+AY112+BD112</f>
        <v>0</v>
      </c>
      <c r="G112" s="11">
        <f t="shared" ref="G112" si="337">L112+Q112+V112+AA112+AF112+AK112+AP112+AU112+AZ112+BE112</f>
        <v>0</v>
      </c>
      <c r="H112" s="11">
        <f t="shared" ref="H112" si="338">M112+R112+W112+AB112+AG112+AL112+AQ112+AV112+BA112+BF112</f>
        <v>4000</v>
      </c>
      <c r="I112" s="11">
        <f t="shared" ref="I112" si="339">N112+S112+X112+AC112+AH112+AM112+AR112+AW112+BB112+BG112</f>
        <v>0</v>
      </c>
      <c r="J112" s="40">
        <f t="shared" ref="J112" si="340">M112</f>
        <v>0</v>
      </c>
      <c r="K112" s="24">
        <v>0</v>
      </c>
      <c r="L112" s="24">
        <v>0</v>
      </c>
      <c r="M112" s="46">
        <f>4000-4000</f>
        <v>0</v>
      </c>
      <c r="N112" s="24">
        <v>0</v>
      </c>
      <c r="O112" s="48">
        <f>R112</f>
        <v>4000</v>
      </c>
      <c r="P112" s="24">
        <v>0</v>
      </c>
      <c r="Q112" s="24">
        <v>0</v>
      </c>
      <c r="R112" s="49">
        <v>4000</v>
      </c>
      <c r="S112" s="24">
        <v>0</v>
      </c>
      <c r="T112" s="21">
        <f>W112</f>
        <v>0</v>
      </c>
      <c r="U112" s="24">
        <v>0</v>
      </c>
      <c r="V112" s="24">
        <v>0</v>
      </c>
      <c r="W112" s="31">
        <v>0</v>
      </c>
      <c r="X112" s="24">
        <v>0</v>
      </c>
      <c r="Y112" s="21">
        <f>AB112</f>
        <v>0</v>
      </c>
      <c r="Z112" s="24">
        <v>0</v>
      </c>
      <c r="AA112" s="24">
        <v>0</v>
      </c>
      <c r="AB112" s="31">
        <v>0</v>
      </c>
      <c r="AC112" s="24">
        <v>0</v>
      </c>
      <c r="AD112" s="21">
        <f>AG112</f>
        <v>0</v>
      </c>
      <c r="AE112" s="24">
        <v>0</v>
      </c>
      <c r="AF112" s="24">
        <v>0</v>
      </c>
      <c r="AG112" s="31">
        <v>0</v>
      </c>
      <c r="AH112" s="24">
        <v>0</v>
      </c>
      <c r="AI112" s="21">
        <f>AL112</f>
        <v>0</v>
      </c>
      <c r="AJ112" s="24">
        <v>0</v>
      </c>
      <c r="AK112" s="24">
        <v>0</v>
      </c>
      <c r="AL112" s="31">
        <v>0</v>
      </c>
      <c r="AM112" s="24">
        <v>0</v>
      </c>
      <c r="AN112" s="21">
        <f>AQ112</f>
        <v>0</v>
      </c>
      <c r="AO112" s="24">
        <v>0</v>
      </c>
      <c r="AP112" s="24">
        <v>0</v>
      </c>
      <c r="AQ112" s="31">
        <v>0</v>
      </c>
      <c r="AR112" s="24">
        <v>0</v>
      </c>
      <c r="AS112" s="21">
        <f>AV112</f>
        <v>0</v>
      </c>
      <c r="AT112" s="24">
        <v>0</v>
      </c>
      <c r="AU112" s="24">
        <v>0</v>
      </c>
      <c r="AV112" s="31">
        <v>0</v>
      </c>
      <c r="AW112" s="24">
        <v>0</v>
      </c>
      <c r="AX112" s="21">
        <f>BA112</f>
        <v>0</v>
      </c>
      <c r="AY112" s="24">
        <v>0</v>
      </c>
      <c r="AZ112" s="24">
        <v>0</v>
      </c>
      <c r="BA112" s="31">
        <v>0</v>
      </c>
      <c r="BB112" s="24">
        <v>0</v>
      </c>
      <c r="BC112" s="21">
        <f>BF112</f>
        <v>0</v>
      </c>
      <c r="BD112" s="24">
        <v>0</v>
      </c>
      <c r="BE112" s="24">
        <v>0</v>
      </c>
      <c r="BF112" s="31">
        <v>0</v>
      </c>
      <c r="BG112" s="24">
        <v>0</v>
      </c>
    </row>
    <row r="113" spans="1:59" ht="78.75" x14ac:dyDescent="0.25">
      <c r="A113" s="10" t="s">
        <v>164</v>
      </c>
      <c r="B113" s="29" t="s">
        <v>162</v>
      </c>
      <c r="C113" s="17" t="s">
        <v>21</v>
      </c>
      <c r="D113" s="17" t="s">
        <v>31</v>
      </c>
      <c r="E113" s="11">
        <f t="shared" ref="E113" si="341">J113+O113+T113+Y113+AD113+AI113+AN113+AS113+AX113+BC113</f>
        <v>3150</v>
      </c>
      <c r="F113" s="11">
        <f t="shared" ref="F113" si="342">K113+P113+U113+Z113+AE113+AJ113+AO113+AT113+AY113+BD113</f>
        <v>0</v>
      </c>
      <c r="G113" s="11">
        <f t="shared" ref="G113" si="343">L113+Q113+V113+AA113+AF113+AK113+AP113+AU113+AZ113+BE113</f>
        <v>0</v>
      </c>
      <c r="H113" s="11">
        <f t="shared" ref="H113" si="344">M113+R113+W113+AB113+AG113+AL113+AQ113+AV113+BA113+BF113</f>
        <v>3150</v>
      </c>
      <c r="I113" s="11">
        <f t="shared" ref="I113" si="345">N113+S113+X113+AC113+AH113+AM113+AR113+AW113+BB113+BG113</f>
        <v>0</v>
      </c>
      <c r="J113" s="40">
        <f t="shared" ref="J113" si="346">M113</f>
        <v>0</v>
      </c>
      <c r="K113" s="24">
        <v>0</v>
      </c>
      <c r="L113" s="24">
        <v>0</v>
      </c>
      <c r="M113" s="46">
        <f>3150-3150</f>
        <v>0</v>
      </c>
      <c r="N113" s="24">
        <v>0</v>
      </c>
      <c r="O113" s="48">
        <f>R113</f>
        <v>3150</v>
      </c>
      <c r="P113" s="24">
        <v>0</v>
      </c>
      <c r="Q113" s="24">
        <v>0</v>
      </c>
      <c r="R113" s="49">
        <v>3150</v>
      </c>
      <c r="S113" s="24">
        <v>0</v>
      </c>
      <c r="T113" s="21">
        <f>W113</f>
        <v>0</v>
      </c>
      <c r="U113" s="24">
        <v>0</v>
      </c>
      <c r="V113" s="24">
        <v>0</v>
      </c>
      <c r="W113" s="31">
        <v>0</v>
      </c>
      <c r="X113" s="24">
        <v>0</v>
      </c>
      <c r="Y113" s="21">
        <f>AB113</f>
        <v>0</v>
      </c>
      <c r="Z113" s="24">
        <v>0</v>
      </c>
      <c r="AA113" s="24">
        <v>0</v>
      </c>
      <c r="AB113" s="31">
        <v>0</v>
      </c>
      <c r="AC113" s="24">
        <v>0</v>
      </c>
      <c r="AD113" s="21">
        <f>AG113</f>
        <v>0</v>
      </c>
      <c r="AE113" s="24">
        <v>0</v>
      </c>
      <c r="AF113" s="24">
        <v>0</v>
      </c>
      <c r="AG113" s="31">
        <v>0</v>
      </c>
      <c r="AH113" s="24">
        <v>0</v>
      </c>
      <c r="AI113" s="21">
        <f>AL113</f>
        <v>0</v>
      </c>
      <c r="AJ113" s="24">
        <v>0</v>
      </c>
      <c r="AK113" s="24">
        <v>0</v>
      </c>
      <c r="AL113" s="31">
        <v>0</v>
      </c>
      <c r="AM113" s="24">
        <v>0</v>
      </c>
      <c r="AN113" s="21">
        <f>AQ113</f>
        <v>0</v>
      </c>
      <c r="AO113" s="24">
        <v>0</v>
      </c>
      <c r="AP113" s="24">
        <v>0</v>
      </c>
      <c r="AQ113" s="31">
        <v>0</v>
      </c>
      <c r="AR113" s="24">
        <v>0</v>
      </c>
      <c r="AS113" s="21">
        <f>AV113</f>
        <v>0</v>
      </c>
      <c r="AT113" s="24">
        <v>0</v>
      </c>
      <c r="AU113" s="24">
        <v>0</v>
      </c>
      <c r="AV113" s="31">
        <v>0</v>
      </c>
      <c r="AW113" s="24">
        <v>0</v>
      </c>
      <c r="AX113" s="21">
        <f>BA113</f>
        <v>0</v>
      </c>
      <c r="AY113" s="24">
        <v>0</v>
      </c>
      <c r="AZ113" s="24">
        <v>0</v>
      </c>
      <c r="BA113" s="31">
        <v>0</v>
      </c>
      <c r="BB113" s="24">
        <v>0</v>
      </c>
      <c r="BC113" s="21">
        <f>BF113</f>
        <v>0</v>
      </c>
      <c r="BD113" s="24">
        <v>0</v>
      </c>
      <c r="BE113" s="24">
        <v>0</v>
      </c>
      <c r="BF113" s="31">
        <v>0</v>
      </c>
      <c r="BG113" s="24">
        <v>0</v>
      </c>
    </row>
    <row r="114" spans="1:59" s="9" customFormat="1" ht="30.75" customHeight="1" x14ac:dyDescent="0.25">
      <c r="A114" s="54" t="s">
        <v>203</v>
      </c>
      <c r="B114" s="81" t="s">
        <v>205</v>
      </c>
      <c r="C114" s="81"/>
      <c r="D114" s="81"/>
      <c r="E114" s="8">
        <f>SUM(E115)</f>
        <v>455.4</v>
      </c>
      <c r="F114" s="8">
        <f t="shared" ref="F114:BG114" si="347">SUM(F115)</f>
        <v>0</v>
      </c>
      <c r="G114" s="8">
        <f t="shared" si="347"/>
        <v>0</v>
      </c>
      <c r="H114" s="8">
        <f t="shared" si="347"/>
        <v>455.4</v>
      </c>
      <c r="I114" s="8">
        <f t="shared" si="347"/>
        <v>0</v>
      </c>
      <c r="J114" s="8">
        <f t="shared" si="347"/>
        <v>455.4</v>
      </c>
      <c r="K114" s="8">
        <f t="shared" si="347"/>
        <v>0</v>
      </c>
      <c r="L114" s="8">
        <f t="shared" si="347"/>
        <v>0</v>
      </c>
      <c r="M114" s="8">
        <f t="shared" si="347"/>
        <v>455.4</v>
      </c>
      <c r="N114" s="8">
        <f t="shared" si="347"/>
        <v>0</v>
      </c>
      <c r="O114" s="8">
        <f t="shared" si="347"/>
        <v>0</v>
      </c>
      <c r="P114" s="8">
        <f t="shared" si="347"/>
        <v>0</v>
      </c>
      <c r="Q114" s="8">
        <f t="shared" si="347"/>
        <v>0</v>
      </c>
      <c r="R114" s="8">
        <f t="shared" si="347"/>
        <v>0</v>
      </c>
      <c r="S114" s="8">
        <f t="shared" si="347"/>
        <v>0</v>
      </c>
      <c r="T114" s="8">
        <f t="shared" si="347"/>
        <v>0</v>
      </c>
      <c r="U114" s="8">
        <f t="shared" si="347"/>
        <v>0</v>
      </c>
      <c r="V114" s="8">
        <f t="shared" si="347"/>
        <v>0</v>
      </c>
      <c r="W114" s="8">
        <f t="shared" si="347"/>
        <v>0</v>
      </c>
      <c r="X114" s="8">
        <f t="shared" si="347"/>
        <v>0</v>
      </c>
      <c r="Y114" s="8">
        <f t="shared" si="347"/>
        <v>0</v>
      </c>
      <c r="Z114" s="8">
        <f t="shared" si="347"/>
        <v>0</v>
      </c>
      <c r="AA114" s="8">
        <f t="shared" si="347"/>
        <v>0</v>
      </c>
      <c r="AB114" s="8">
        <f t="shared" si="347"/>
        <v>0</v>
      </c>
      <c r="AC114" s="8">
        <f t="shared" si="347"/>
        <v>0</v>
      </c>
      <c r="AD114" s="8">
        <f t="shared" si="347"/>
        <v>0</v>
      </c>
      <c r="AE114" s="8">
        <f t="shared" si="347"/>
        <v>0</v>
      </c>
      <c r="AF114" s="8">
        <f t="shared" si="347"/>
        <v>0</v>
      </c>
      <c r="AG114" s="8">
        <f t="shared" si="347"/>
        <v>0</v>
      </c>
      <c r="AH114" s="8">
        <f t="shared" si="347"/>
        <v>0</v>
      </c>
      <c r="AI114" s="8">
        <f t="shared" si="347"/>
        <v>0</v>
      </c>
      <c r="AJ114" s="8">
        <f t="shared" si="347"/>
        <v>0</v>
      </c>
      <c r="AK114" s="8">
        <f t="shared" si="347"/>
        <v>0</v>
      </c>
      <c r="AL114" s="8">
        <f t="shared" si="347"/>
        <v>0</v>
      </c>
      <c r="AM114" s="8">
        <f t="shared" si="347"/>
        <v>0</v>
      </c>
      <c r="AN114" s="8">
        <f t="shared" si="347"/>
        <v>0</v>
      </c>
      <c r="AO114" s="8">
        <f t="shared" si="347"/>
        <v>0</v>
      </c>
      <c r="AP114" s="8">
        <f t="shared" si="347"/>
        <v>0</v>
      </c>
      <c r="AQ114" s="8">
        <f t="shared" si="347"/>
        <v>0</v>
      </c>
      <c r="AR114" s="8">
        <f t="shared" si="347"/>
        <v>0</v>
      </c>
      <c r="AS114" s="8">
        <f t="shared" si="347"/>
        <v>0</v>
      </c>
      <c r="AT114" s="8">
        <f t="shared" si="347"/>
        <v>0</v>
      </c>
      <c r="AU114" s="8">
        <f t="shared" si="347"/>
        <v>0</v>
      </c>
      <c r="AV114" s="8">
        <f t="shared" si="347"/>
        <v>0</v>
      </c>
      <c r="AW114" s="8">
        <f t="shared" si="347"/>
        <v>0</v>
      </c>
      <c r="AX114" s="8">
        <f t="shared" si="347"/>
        <v>0</v>
      </c>
      <c r="AY114" s="8">
        <f t="shared" si="347"/>
        <v>0</v>
      </c>
      <c r="AZ114" s="8">
        <f t="shared" si="347"/>
        <v>0</v>
      </c>
      <c r="BA114" s="8">
        <f t="shared" si="347"/>
        <v>0</v>
      </c>
      <c r="BB114" s="8">
        <f t="shared" si="347"/>
        <v>0</v>
      </c>
      <c r="BC114" s="8">
        <f t="shared" si="347"/>
        <v>0</v>
      </c>
      <c r="BD114" s="8">
        <f t="shared" si="347"/>
        <v>0</v>
      </c>
      <c r="BE114" s="8">
        <f t="shared" si="347"/>
        <v>0</v>
      </c>
      <c r="BF114" s="8">
        <f t="shared" si="347"/>
        <v>0</v>
      </c>
      <c r="BG114" s="8">
        <f t="shared" si="347"/>
        <v>0</v>
      </c>
    </row>
    <row r="115" spans="1:59" ht="63" x14ac:dyDescent="0.25">
      <c r="A115" s="10" t="s">
        <v>204</v>
      </c>
      <c r="B115" s="29" t="s">
        <v>206</v>
      </c>
      <c r="C115" s="17" t="s">
        <v>21</v>
      </c>
      <c r="D115" s="17" t="s">
        <v>130</v>
      </c>
      <c r="E115" s="11">
        <f t="shared" ref="E115" si="348">J115+O115+T115+Y115+AD115+AI115+AN115+AS115+AX115+BC115</f>
        <v>455.4</v>
      </c>
      <c r="F115" s="11">
        <f t="shared" ref="F115" si="349">K115+P115+U115+Z115+AE115+AJ115+AO115+AT115+AY115+BD115</f>
        <v>0</v>
      </c>
      <c r="G115" s="11">
        <f t="shared" ref="G115" si="350">L115+Q115+V115+AA115+AF115+AK115+AP115+AU115+AZ115+BE115</f>
        <v>0</v>
      </c>
      <c r="H115" s="11">
        <f t="shared" ref="H115" si="351">M115+R115+W115+AB115+AG115+AL115+AQ115+AV115+BA115+BF115</f>
        <v>455.4</v>
      </c>
      <c r="I115" s="11">
        <f t="shared" ref="I115" si="352">N115+S115+X115+AC115+AH115+AM115+AR115+AW115+BB115+BG115</f>
        <v>0</v>
      </c>
      <c r="J115" s="12">
        <f t="shared" ref="J115" si="353">M115</f>
        <v>455.4</v>
      </c>
      <c r="K115" s="24">
        <v>0</v>
      </c>
      <c r="L115" s="24">
        <v>0</v>
      </c>
      <c r="M115" s="30">
        <v>455.4</v>
      </c>
      <c r="N115" s="24">
        <v>0</v>
      </c>
      <c r="O115" s="21">
        <f>R115</f>
        <v>0</v>
      </c>
      <c r="P115" s="24">
        <v>0</v>
      </c>
      <c r="Q115" s="24">
        <v>0</v>
      </c>
      <c r="R115" s="31">
        <v>0</v>
      </c>
      <c r="S115" s="24">
        <v>0</v>
      </c>
      <c r="T115" s="21">
        <f>W115</f>
        <v>0</v>
      </c>
      <c r="U115" s="24">
        <v>0</v>
      </c>
      <c r="V115" s="24">
        <v>0</v>
      </c>
      <c r="W115" s="31">
        <v>0</v>
      </c>
      <c r="X115" s="24">
        <v>0</v>
      </c>
      <c r="Y115" s="21">
        <f>AB115</f>
        <v>0</v>
      </c>
      <c r="Z115" s="24">
        <v>0</v>
      </c>
      <c r="AA115" s="24">
        <v>0</v>
      </c>
      <c r="AB115" s="31">
        <v>0</v>
      </c>
      <c r="AC115" s="24">
        <v>0</v>
      </c>
      <c r="AD115" s="21">
        <f>AG115</f>
        <v>0</v>
      </c>
      <c r="AE115" s="24">
        <v>0</v>
      </c>
      <c r="AF115" s="24">
        <v>0</v>
      </c>
      <c r="AG115" s="31">
        <v>0</v>
      </c>
      <c r="AH115" s="24">
        <v>0</v>
      </c>
      <c r="AI115" s="21">
        <f>AL115</f>
        <v>0</v>
      </c>
      <c r="AJ115" s="24">
        <v>0</v>
      </c>
      <c r="AK115" s="24">
        <v>0</v>
      </c>
      <c r="AL115" s="31">
        <v>0</v>
      </c>
      <c r="AM115" s="24">
        <v>0</v>
      </c>
      <c r="AN115" s="21">
        <f>AQ115</f>
        <v>0</v>
      </c>
      <c r="AO115" s="24">
        <v>0</v>
      </c>
      <c r="AP115" s="24">
        <v>0</v>
      </c>
      <c r="AQ115" s="31">
        <v>0</v>
      </c>
      <c r="AR115" s="24">
        <v>0</v>
      </c>
      <c r="AS115" s="21">
        <f>AV115</f>
        <v>0</v>
      </c>
      <c r="AT115" s="24">
        <v>0</v>
      </c>
      <c r="AU115" s="24">
        <v>0</v>
      </c>
      <c r="AV115" s="31">
        <v>0</v>
      </c>
      <c r="AW115" s="24">
        <v>0</v>
      </c>
      <c r="AX115" s="21">
        <f>BA115</f>
        <v>0</v>
      </c>
      <c r="AY115" s="24">
        <v>0</v>
      </c>
      <c r="AZ115" s="24">
        <v>0</v>
      </c>
      <c r="BA115" s="31">
        <v>0</v>
      </c>
      <c r="BB115" s="24">
        <v>0</v>
      </c>
      <c r="BC115" s="21">
        <f>BF115</f>
        <v>0</v>
      </c>
      <c r="BD115" s="24">
        <v>0</v>
      </c>
      <c r="BE115" s="24">
        <v>0</v>
      </c>
      <c r="BF115" s="31">
        <v>0</v>
      </c>
      <c r="BG115" s="24">
        <v>0</v>
      </c>
    </row>
  </sheetData>
  <dataConsolidate/>
  <mergeCells count="57">
    <mergeCell ref="B114:D114"/>
    <mergeCell ref="J6:N6"/>
    <mergeCell ref="O6:S6"/>
    <mergeCell ref="Z7:AC7"/>
    <mergeCell ref="B10:D10"/>
    <mergeCell ref="U7:X7"/>
    <mergeCell ref="K7:N7"/>
    <mergeCell ref="O7:O8"/>
    <mergeCell ref="B92:D92"/>
    <mergeCell ref="B101:D101"/>
    <mergeCell ref="B107:D107"/>
    <mergeCell ref="B111:D111"/>
    <mergeCell ref="B103:D103"/>
    <mergeCell ref="B70:D70"/>
    <mergeCell ref="B82:D82"/>
    <mergeCell ref="B24:D24"/>
    <mergeCell ref="AX7:AX8"/>
    <mergeCell ref="J5:BG5"/>
    <mergeCell ref="B51:D51"/>
    <mergeCell ref="B30:D30"/>
    <mergeCell ref="B5:B8"/>
    <mergeCell ref="C5:C8"/>
    <mergeCell ref="D5:D8"/>
    <mergeCell ref="B12:D12"/>
    <mergeCell ref="B14:D14"/>
    <mergeCell ref="B31:D31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8:D28"/>
    <mergeCell ref="AO7:AR7"/>
    <mergeCell ref="T7:T8"/>
    <mergeCell ref="E7:E8"/>
    <mergeCell ref="F7:I7"/>
    <mergeCell ref="J7:J8"/>
    <mergeCell ref="Y7:Y8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5" fitToHeight="10" orientation="landscape" r:id="rId1"/>
  <headerFooter>
    <oddFooter>Страница  &amp;P из &amp;N</oddFooter>
  </headerFooter>
  <rowBreaks count="1" manualBreakCount="1">
    <brk id="50" max="58" man="1"/>
  </rowBreaks>
  <colBreaks count="1" manualBreakCount="1">
    <brk id="29" max="10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2022-02-08T09:09:06Z</cp:lastPrinted>
  <dcterms:created xsi:type="dcterms:W3CDTF">2019-10-14T07:16:42Z</dcterms:created>
  <dcterms:modified xsi:type="dcterms:W3CDTF">2022-02-08T09:12:26Z</dcterms:modified>
</cp:coreProperties>
</file>