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3. МП Строительство жилья\2025\январь 2025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89" i="1" l="1"/>
  <c r="AE41" i="1"/>
  <c r="AW51" i="1" l="1"/>
  <c r="AS51" i="1"/>
  <c r="AO51" i="1"/>
  <c r="AK51" i="1"/>
  <c r="AG51" i="1"/>
  <c r="AC51" i="1"/>
  <c r="Y51" i="1"/>
  <c r="W51" i="1"/>
  <c r="U51" i="1"/>
  <c r="S51" i="1"/>
  <c r="G51" i="1" s="1"/>
  <c r="M51" i="1"/>
  <c r="I51" i="1"/>
  <c r="H51" i="1"/>
  <c r="F51" i="1"/>
  <c r="AW188" i="1"/>
  <c r="AS188" i="1"/>
  <c r="AO188" i="1"/>
  <c r="AK188" i="1"/>
  <c r="AG188" i="1"/>
  <c r="AC188" i="1"/>
  <c r="Y188" i="1"/>
  <c r="U188" i="1"/>
  <c r="Q188" i="1"/>
  <c r="E188" i="1" s="1"/>
  <c r="M188" i="1"/>
  <c r="I188" i="1"/>
  <c r="H188" i="1"/>
  <c r="G188" i="1"/>
  <c r="F188" i="1"/>
  <c r="J209" i="1"/>
  <c r="L209" i="1"/>
  <c r="N209" i="1"/>
  <c r="O209" i="1"/>
  <c r="P209" i="1"/>
  <c r="R209" i="1"/>
  <c r="S209" i="1"/>
  <c r="T209" i="1"/>
  <c r="V209" i="1"/>
  <c r="W209" i="1"/>
  <c r="X209" i="1"/>
  <c r="Z209" i="1"/>
  <c r="AA209" i="1"/>
  <c r="AB209" i="1"/>
  <c r="AD209" i="1"/>
  <c r="AE209" i="1"/>
  <c r="AF209" i="1"/>
  <c r="AH209" i="1"/>
  <c r="AI209" i="1"/>
  <c r="AJ209" i="1"/>
  <c r="AL209" i="1"/>
  <c r="AM209" i="1"/>
  <c r="AN209" i="1"/>
  <c r="AP209" i="1"/>
  <c r="AQ209" i="1"/>
  <c r="AR209" i="1"/>
  <c r="AT209" i="1"/>
  <c r="AU209" i="1"/>
  <c r="AV209" i="1"/>
  <c r="AX209" i="1"/>
  <c r="AY209" i="1"/>
  <c r="AZ209" i="1"/>
  <c r="I15" i="2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AW187" i="1"/>
  <c r="AS187" i="1"/>
  <c r="AO187" i="1"/>
  <c r="AK187" i="1"/>
  <c r="AG187" i="1"/>
  <c r="AC187" i="1"/>
  <c r="Y187" i="1"/>
  <c r="U187" i="1"/>
  <c r="Q187" i="1"/>
  <c r="M187" i="1"/>
  <c r="I187" i="1"/>
  <c r="H187" i="1"/>
  <c r="G187" i="1"/>
  <c r="F187" i="1"/>
  <c r="AW186" i="1"/>
  <c r="AS186" i="1"/>
  <c r="AO186" i="1"/>
  <c r="AK186" i="1"/>
  <c r="AG186" i="1"/>
  <c r="AC186" i="1"/>
  <c r="Y186" i="1"/>
  <c r="U186" i="1"/>
  <c r="Q186" i="1"/>
  <c r="M186" i="1"/>
  <c r="I186" i="1"/>
  <c r="H186" i="1"/>
  <c r="G186" i="1"/>
  <c r="F186" i="1"/>
  <c r="AW185" i="1"/>
  <c r="AS185" i="1"/>
  <c r="AO185" i="1"/>
  <c r="AK185" i="1"/>
  <c r="AG185" i="1"/>
  <c r="AC185" i="1"/>
  <c r="Y185" i="1"/>
  <c r="U185" i="1"/>
  <c r="Q185" i="1"/>
  <c r="M185" i="1"/>
  <c r="I185" i="1"/>
  <c r="H185" i="1"/>
  <c r="G185" i="1"/>
  <c r="F185" i="1"/>
  <c r="AE14" i="1"/>
  <c r="E187" i="1" l="1"/>
  <c r="E185" i="1"/>
  <c r="E223" i="1"/>
  <c r="Q51" i="1"/>
  <c r="E51" i="1" s="1"/>
  <c r="E222" i="1"/>
  <c r="E186" i="1"/>
  <c r="AW50" i="1" l="1"/>
  <c r="AS50" i="1"/>
  <c r="AO50" i="1"/>
  <c r="AK50" i="1"/>
  <c r="AG50" i="1"/>
  <c r="AC50" i="1"/>
  <c r="Y50" i="1"/>
  <c r="W50" i="1"/>
  <c r="U50" i="1" s="1"/>
  <c r="S50" i="1"/>
  <c r="Q50" i="1" s="1"/>
  <c r="M50" i="1"/>
  <c r="I50" i="1"/>
  <c r="H50" i="1"/>
  <c r="G50" i="1"/>
  <c r="F50" i="1"/>
  <c r="AW184" i="1"/>
  <c r="AS184" i="1"/>
  <c r="AO184" i="1"/>
  <c r="AK184" i="1"/>
  <c r="AG184" i="1"/>
  <c r="AC184" i="1"/>
  <c r="Y184" i="1"/>
  <c r="U184" i="1"/>
  <c r="Q184" i="1"/>
  <c r="M184" i="1"/>
  <c r="I184" i="1"/>
  <c r="H184" i="1"/>
  <c r="G184" i="1"/>
  <c r="F184" i="1"/>
  <c r="AW183" i="1"/>
  <c r="AS183" i="1"/>
  <c r="AO183" i="1"/>
  <c r="AK183" i="1"/>
  <c r="AG183" i="1"/>
  <c r="AC183" i="1"/>
  <c r="Y183" i="1"/>
  <c r="U183" i="1"/>
  <c r="Q183" i="1"/>
  <c r="M183" i="1"/>
  <c r="I183" i="1"/>
  <c r="H183" i="1"/>
  <c r="G183" i="1"/>
  <c r="F183" i="1"/>
  <c r="AW182" i="1"/>
  <c r="AS182" i="1"/>
  <c r="AO182" i="1"/>
  <c r="AK182" i="1"/>
  <c r="AG182" i="1"/>
  <c r="AC182" i="1"/>
  <c r="Y182" i="1"/>
  <c r="U182" i="1"/>
  <c r="Q182" i="1"/>
  <c r="M182" i="1"/>
  <c r="I182" i="1"/>
  <c r="H182" i="1"/>
  <c r="G182" i="1"/>
  <c r="F182" i="1"/>
  <c r="E182" i="1" l="1"/>
  <c r="E184" i="1"/>
  <c r="E50" i="1"/>
  <c r="E183" i="1"/>
  <c r="AW220" i="1"/>
  <c r="AS220" i="1"/>
  <c r="AO220" i="1"/>
  <c r="AK220" i="1"/>
  <c r="AG220" i="1"/>
  <c r="AC220" i="1"/>
  <c r="Y220" i="1"/>
  <c r="U220" i="1"/>
  <c r="Q220" i="1"/>
  <c r="M220" i="1"/>
  <c r="I220" i="1"/>
  <c r="H220" i="1"/>
  <c r="G220" i="1"/>
  <c r="F220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E220" i="1" l="1"/>
  <c r="E221" i="1"/>
  <c r="AA162" i="1"/>
  <c r="I16" i="2"/>
  <c r="AA227" i="1"/>
  <c r="I8" i="2"/>
  <c r="AA32" i="1"/>
  <c r="AA160" i="1"/>
  <c r="AA165" i="1" l="1"/>
  <c r="AA238" i="1" l="1"/>
  <c r="AA207" i="1"/>
  <c r="AA166" i="1"/>
  <c r="AA163" i="1"/>
  <c r="AA158" i="1"/>
  <c r="AA157" i="1"/>
  <c r="AA156" i="1"/>
  <c r="AA154" i="1"/>
  <c r="AA40" i="1" l="1"/>
  <c r="I5" i="2"/>
  <c r="AA39" i="1" l="1"/>
  <c r="J228" i="1" l="1"/>
  <c r="K228" i="1"/>
  <c r="L228" i="1"/>
  <c r="N228" i="1"/>
  <c r="O228" i="1"/>
  <c r="P228" i="1"/>
  <c r="R228" i="1"/>
  <c r="S228" i="1"/>
  <c r="T228" i="1"/>
  <c r="V228" i="1"/>
  <c r="W228" i="1"/>
  <c r="X228" i="1"/>
  <c r="Z228" i="1"/>
  <c r="AA228" i="1"/>
  <c r="AB228" i="1"/>
  <c r="AD228" i="1"/>
  <c r="AE228" i="1"/>
  <c r="AF228" i="1"/>
  <c r="AH228" i="1"/>
  <c r="AI228" i="1"/>
  <c r="AJ228" i="1"/>
  <c r="AL228" i="1"/>
  <c r="AM228" i="1"/>
  <c r="AN228" i="1"/>
  <c r="AP228" i="1"/>
  <c r="AQ228" i="1"/>
  <c r="AR228" i="1"/>
  <c r="AT228" i="1"/>
  <c r="AU228" i="1"/>
  <c r="AV228" i="1"/>
  <c r="AX228" i="1"/>
  <c r="AY228" i="1"/>
  <c r="AZ228" i="1"/>
  <c r="AW49" i="1" l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155" i="1"/>
  <c r="E49" i="1" l="1"/>
  <c r="G49" i="1"/>
  <c r="AW240" i="1" l="1"/>
  <c r="AS240" i="1"/>
  <c r="AO240" i="1"/>
  <c r="AK240" i="1"/>
  <c r="AG240" i="1"/>
  <c r="AC240" i="1"/>
  <c r="Y240" i="1"/>
  <c r="U240" i="1"/>
  <c r="Q240" i="1"/>
  <c r="M240" i="1"/>
  <c r="I240" i="1"/>
  <c r="H240" i="1"/>
  <c r="G240" i="1"/>
  <c r="F240" i="1"/>
  <c r="AA173" i="1"/>
  <c r="E240" i="1" l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81" i="1"/>
  <c r="AS181" i="1"/>
  <c r="AO181" i="1"/>
  <c r="AK181" i="1"/>
  <c r="AG181" i="1"/>
  <c r="AC181" i="1"/>
  <c r="Y181" i="1"/>
  <c r="U181" i="1"/>
  <c r="E181" i="1" s="1"/>
  <c r="Q181" i="1"/>
  <c r="M181" i="1"/>
  <c r="I181" i="1"/>
  <c r="H181" i="1"/>
  <c r="G181" i="1"/>
  <c r="F181" i="1"/>
  <c r="E178" i="1" l="1"/>
  <c r="AC14" i="1"/>
  <c r="AA14" i="1"/>
  <c r="Z14" i="1"/>
  <c r="J190" i="1"/>
  <c r="L190" i="1"/>
  <c r="N190" i="1"/>
  <c r="P190" i="1"/>
  <c r="R190" i="1"/>
  <c r="S190" i="1"/>
  <c r="T190" i="1"/>
  <c r="V190" i="1"/>
  <c r="W190" i="1"/>
  <c r="X190" i="1"/>
  <c r="Z190" i="1"/>
  <c r="AA190" i="1"/>
  <c r="AB190" i="1"/>
  <c r="AD190" i="1"/>
  <c r="AE190" i="1"/>
  <c r="AF190" i="1"/>
  <c r="AH190" i="1"/>
  <c r="AI190" i="1"/>
  <c r="AJ190" i="1"/>
  <c r="AL190" i="1"/>
  <c r="AM190" i="1"/>
  <c r="AN190" i="1"/>
  <c r="AP190" i="1"/>
  <c r="AQ190" i="1"/>
  <c r="AR190" i="1"/>
  <c r="AT190" i="1"/>
  <c r="AU190" i="1"/>
  <c r="AV190" i="1"/>
  <c r="AX190" i="1"/>
  <c r="AY190" i="1"/>
  <c r="AZ190" i="1"/>
  <c r="AW200" i="1"/>
  <c r="AS200" i="1"/>
  <c r="AO200" i="1"/>
  <c r="AK200" i="1"/>
  <c r="AG200" i="1"/>
  <c r="AC200" i="1"/>
  <c r="Y200" i="1"/>
  <c r="U200" i="1"/>
  <c r="Q200" i="1"/>
  <c r="M200" i="1"/>
  <c r="I200" i="1"/>
  <c r="H200" i="1"/>
  <c r="G200" i="1"/>
  <c r="F200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A3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E48" i="1" l="1"/>
  <c r="E177" i="1"/>
  <c r="E175" i="1"/>
  <c r="E200" i="1"/>
  <c r="G48" i="1"/>
  <c r="E46" i="1"/>
  <c r="E47" i="1"/>
  <c r="E44" i="1"/>
  <c r="G47" i="1"/>
  <c r="G46" i="1"/>
  <c r="E45" i="1"/>
  <c r="G45" i="1"/>
  <c r="G44" i="1"/>
  <c r="E176" i="1"/>
  <c r="E43" i="1"/>
  <c r="G43" i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E174" i="1" l="1"/>
  <c r="AW239" i="1"/>
  <c r="AS239" i="1"/>
  <c r="AO239" i="1"/>
  <c r="AK239" i="1"/>
  <c r="AG239" i="1"/>
  <c r="AC239" i="1"/>
  <c r="Y239" i="1"/>
  <c r="U239" i="1"/>
  <c r="Q239" i="1"/>
  <c r="M239" i="1"/>
  <c r="I239" i="1"/>
  <c r="H239" i="1"/>
  <c r="G239" i="1"/>
  <c r="F239" i="1"/>
  <c r="E239" i="1" l="1"/>
  <c r="AW219" i="1"/>
  <c r="AS219" i="1"/>
  <c r="AO219" i="1"/>
  <c r="AK219" i="1"/>
  <c r="AG219" i="1"/>
  <c r="AC219" i="1"/>
  <c r="Y219" i="1"/>
  <c r="U219" i="1"/>
  <c r="Q219" i="1"/>
  <c r="M219" i="1"/>
  <c r="I219" i="1"/>
  <c r="H219" i="1"/>
  <c r="G219" i="1"/>
  <c r="F219" i="1"/>
  <c r="E219" i="1" l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G170" i="1"/>
  <c r="Y170" i="1"/>
  <c r="U170" i="1"/>
  <c r="Q170" i="1"/>
  <c r="M170" i="1"/>
  <c r="I170" i="1"/>
  <c r="H170" i="1"/>
  <c r="F170" i="1"/>
  <c r="AW169" i="1"/>
  <c r="AS169" i="1"/>
  <c r="AO169" i="1"/>
  <c r="AK169" i="1"/>
  <c r="AG169" i="1"/>
  <c r="AC169" i="1"/>
  <c r="G169" i="1"/>
  <c r="Y169" i="1"/>
  <c r="U169" i="1"/>
  <c r="Q169" i="1"/>
  <c r="M169" i="1"/>
  <c r="I169" i="1"/>
  <c r="H169" i="1"/>
  <c r="F169" i="1"/>
  <c r="AW168" i="1"/>
  <c r="AS168" i="1"/>
  <c r="AO168" i="1"/>
  <c r="AK168" i="1"/>
  <c r="AG168" i="1"/>
  <c r="AC168" i="1"/>
  <c r="G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U167" i="1"/>
  <c r="Q167" i="1"/>
  <c r="M167" i="1"/>
  <c r="I167" i="1"/>
  <c r="H167" i="1"/>
  <c r="F167" i="1"/>
  <c r="AW166" i="1"/>
  <c r="AS166" i="1"/>
  <c r="AO166" i="1"/>
  <c r="AK166" i="1"/>
  <c r="AG166" i="1"/>
  <c r="AC166" i="1"/>
  <c r="G166" i="1"/>
  <c r="Y166" i="1"/>
  <c r="U166" i="1"/>
  <c r="Q166" i="1"/>
  <c r="M166" i="1"/>
  <c r="I166" i="1"/>
  <c r="H166" i="1"/>
  <c r="F166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172" i="1" l="1"/>
  <c r="E171" i="1"/>
  <c r="E173" i="1"/>
  <c r="E170" i="1"/>
  <c r="Y167" i="1"/>
  <c r="E167" i="1" s="1"/>
  <c r="G42" i="1"/>
  <c r="Y168" i="1"/>
  <c r="E168" i="1" s="1"/>
  <c r="E166" i="1"/>
  <c r="E169" i="1"/>
  <c r="E42" i="1"/>
  <c r="E41" i="1"/>
  <c r="G41" i="1"/>
  <c r="E40" i="1"/>
  <c r="G40" i="1"/>
  <c r="W142" i="1"/>
  <c r="W35" i="1"/>
  <c r="AW37" i="1" l="1"/>
  <c r="AS37" i="1"/>
  <c r="AO37" i="1"/>
  <c r="AK37" i="1"/>
  <c r="AG37" i="1"/>
  <c r="AC37" i="1"/>
  <c r="Y37" i="1"/>
  <c r="U37" i="1"/>
  <c r="S37" i="1"/>
  <c r="Q37" i="1" s="1"/>
  <c r="M37" i="1"/>
  <c r="I37" i="1"/>
  <c r="H37" i="1"/>
  <c r="F37" i="1"/>
  <c r="E37" i="1" l="1"/>
  <c r="G37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5" i="1"/>
  <c r="AS165" i="1"/>
  <c r="AO165" i="1"/>
  <c r="AK165" i="1"/>
  <c r="AG165" i="1"/>
  <c r="AC165" i="1"/>
  <c r="Y165" i="1"/>
  <c r="U165" i="1"/>
  <c r="Q165" i="1"/>
  <c r="M165" i="1"/>
  <c r="I165" i="1"/>
  <c r="H165" i="1"/>
  <c r="G165" i="1"/>
  <c r="F165" i="1"/>
  <c r="J224" i="1"/>
  <c r="K224" i="1"/>
  <c r="L224" i="1"/>
  <c r="N224" i="1"/>
  <c r="O224" i="1"/>
  <c r="P224" i="1"/>
  <c r="R224" i="1"/>
  <c r="S224" i="1"/>
  <c r="T224" i="1"/>
  <c r="V224" i="1"/>
  <c r="W224" i="1"/>
  <c r="X224" i="1"/>
  <c r="Z224" i="1"/>
  <c r="AA224" i="1"/>
  <c r="AB224" i="1"/>
  <c r="AD224" i="1"/>
  <c r="AE224" i="1"/>
  <c r="AF224" i="1"/>
  <c r="AF208" i="1" s="1"/>
  <c r="AH224" i="1"/>
  <c r="AI224" i="1"/>
  <c r="AJ224" i="1"/>
  <c r="AL224" i="1"/>
  <c r="AM224" i="1"/>
  <c r="AN224" i="1"/>
  <c r="AP224" i="1"/>
  <c r="AQ224" i="1"/>
  <c r="AR224" i="1"/>
  <c r="AT224" i="1"/>
  <c r="AU224" i="1"/>
  <c r="AV224" i="1"/>
  <c r="AX224" i="1"/>
  <c r="AY224" i="1"/>
  <c r="AZ224" i="1"/>
  <c r="AW225" i="1"/>
  <c r="AW224" i="1" s="1"/>
  <c r="AS225" i="1"/>
  <c r="AS224" i="1" s="1"/>
  <c r="AO225" i="1"/>
  <c r="AO224" i="1" s="1"/>
  <c r="AK225" i="1"/>
  <c r="AK224" i="1" s="1"/>
  <c r="AG225" i="1"/>
  <c r="AG224" i="1" s="1"/>
  <c r="AC225" i="1"/>
  <c r="AC224" i="1" s="1"/>
  <c r="Y225" i="1"/>
  <c r="Y224" i="1" s="1"/>
  <c r="U225" i="1"/>
  <c r="U224" i="1" s="1"/>
  <c r="Q225" i="1"/>
  <c r="Q224" i="1" s="1"/>
  <c r="M225" i="1"/>
  <c r="M224" i="1" s="1"/>
  <c r="I225" i="1"/>
  <c r="I224" i="1" s="1"/>
  <c r="H225" i="1"/>
  <c r="H224" i="1" s="1"/>
  <c r="G225" i="1"/>
  <c r="G224" i="1" s="1"/>
  <c r="F225" i="1"/>
  <c r="F224" i="1" s="1"/>
  <c r="I13" i="2"/>
  <c r="AW206" i="1"/>
  <c r="AS206" i="1"/>
  <c r="AO206" i="1"/>
  <c r="AK206" i="1"/>
  <c r="AG206" i="1"/>
  <c r="AC206" i="1"/>
  <c r="Y206" i="1"/>
  <c r="W206" i="1"/>
  <c r="G206" i="1" s="1"/>
  <c r="Q206" i="1"/>
  <c r="M206" i="1"/>
  <c r="I206" i="1"/>
  <c r="H206" i="1"/>
  <c r="F206" i="1"/>
  <c r="AW180" i="1"/>
  <c r="AS180" i="1"/>
  <c r="AO180" i="1"/>
  <c r="AK180" i="1"/>
  <c r="AG180" i="1"/>
  <c r="AC180" i="1"/>
  <c r="Y180" i="1"/>
  <c r="U180" i="1"/>
  <c r="Q180" i="1"/>
  <c r="M180" i="1"/>
  <c r="I180" i="1"/>
  <c r="H180" i="1"/>
  <c r="G180" i="1"/>
  <c r="F180" i="1"/>
  <c r="AW179" i="1"/>
  <c r="AS179" i="1"/>
  <c r="AO179" i="1"/>
  <c r="AK179" i="1"/>
  <c r="AG179" i="1"/>
  <c r="AC179" i="1"/>
  <c r="Y179" i="1"/>
  <c r="U179" i="1"/>
  <c r="Q179" i="1"/>
  <c r="M179" i="1"/>
  <c r="I179" i="1"/>
  <c r="H179" i="1"/>
  <c r="G179" i="1"/>
  <c r="F17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F207" i="1"/>
  <c r="H207" i="1"/>
  <c r="AC207" i="1"/>
  <c r="AG207" i="1"/>
  <c r="AK207" i="1"/>
  <c r="AO207" i="1"/>
  <c r="AS207" i="1"/>
  <c r="AW207" i="1"/>
  <c r="Y207" i="1"/>
  <c r="W207" i="1"/>
  <c r="G207" i="1" s="1"/>
  <c r="AW164" i="1"/>
  <c r="AS164" i="1"/>
  <c r="AO164" i="1"/>
  <c r="AK164" i="1"/>
  <c r="AG164" i="1"/>
  <c r="AC164" i="1"/>
  <c r="Y164" i="1"/>
  <c r="U164" i="1"/>
  <c r="Q164" i="1"/>
  <c r="M164" i="1"/>
  <c r="I164" i="1"/>
  <c r="H164" i="1"/>
  <c r="G164" i="1"/>
  <c r="F164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AW238" i="1"/>
  <c r="AS238" i="1"/>
  <c r="AO238" i="1"/>
  <c r="AK238" i="1"/>
  <c r="AG238" i="1"/>
  <c r="AC238" i="1"/>
  <c r="Y238" i="1"/>
  <c r="U238" i="1"/>
  <c r="Q238" i="1"/>
  <c r="M238" i="1"/>
  <c r="I238" i="1"/>
  <c r="H238" i="1"/>
  <c r="G238" i="1"/>
  <c r="F238" i="1"/>
  <c r="AW39" i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AZ208" i="1" l="1"/>
  <c r="AJ208" i="1"/>
  <c r="T208" i="1"/>
  <c r="AR208" i="1"/>
  <c r="AB208" i="1"/>
  <c r="W208" i="1"/>
  <c r="L208" i="1"/>
  <c r="P208" i="1"/>
  <c r="AV208" i="1"/>
  <c r="AA208" i="1"/>
  <c r="O208" i="1"/>
  <c r="AY208" i="1"/>
  <c r="AT208" i="1"/>
  <c r="AN208" i="1"/>
  <c r="X208" i="1"/>
  <c r="S208" i="1"/>
  <c r="N208" i="1"/>
  <c r="AX208" i="1"/>
  <c r="AM208" i="1"/>
  <c r="AH208" i="1"/>
  <c r="R208" i="1"/>
  <c r="AI208" i="1"/>
  <c r="AQ208" i="1"/>
  <c r="AL208" i="1"/>
  <c r="V208" i="1"/>
  <c r="J208" i="1"/>
  <c r="AD208" i="1"/>
  <c r="AU208" i="1"/>
  <c r="AP208" i="1"/>
  <c r="AE208" i="1"/>
  <c r="Z208" i="1"/>
  <c r="E162" i="1"/>
  <c r="E180" i="1"/>
  <c r="E179" i="1"/>
  <c r="E163" i="1"/>
  <c r="U206" i="1"/>
  <c r="E206" i="1" s="1"/>
  <c r="E165" i="1"/>
  <c r="E225" i="1"/>
  <c r="E224" i="1" s="1"/>
  <c r="E157" i="1"/>
  <c r="E158" i="1"/>
  <c r="E154" i="1"/>
  <c r="E155" i="1"/>
  <c r="E156" i="1"/>
  <c r="E161" i="1"/>
  <c r="E160" i="1"/>
  <c r="E159" i="1"/>
  <c r="E164" i="1"/>
  <c r="E238" i="1"/>
  <c r="E39" i="1"/>
  <c r="G39" i="1"/>
  <c r="AW38" i="1" l="1"/>
  <c r="AS38" i="1"/>
  <c r="AO38" i="1"/>
  <c r="AK38" i="1"/>
  <c r="AG38" i="1"/>
  <c r="AC38" i="1"/>
  <c r="Y38" i="1"/>
  <c r="W38" i="1"/>
  <c r="U38" i="1" s="1"/>
  <c r="S38" i="1"/>
  <c r="Q38" i="1" s="1"/>
  <c r="M38" i="1"/>
  <c r="I38" i="1"/>
  <c r="H38" i="1"/>
  <c r="F38" i="1"/>
  <c r="E38" i="1" l="1"/>
  <c r="G38" i="1"/>
  <c r="Y32" i="1"/>
  <c r="Y33" i="1"/>
  <c r="AA31" i="1"/>
  <c r="Z31" i="1"/>
  <c r="Z11" i="1" s="1"/>
  <c r="W31" i="1"/>
  <c r="V31" i="1"/>
  <c r="W14" i="1"/>
  <c r="V14" i="1"/>
  <c r="V11" i="1" l="1"/>
  <c r="AA11" i="1"/>
  <c r="AW237" i="1"/>
  <c r="AS237" i="1"/>
  <c r="AO237" i="1"/>
  <c r="AK237" i="1"/>
  <c r="AG237" i="1"/>
  <c r="AC237" i="1"/>
  <c r="Y237" i="1"/>
  <c r="U237" i="1"/>
  <c r="Q237" i="1"/>
  <c r="M237" i="1"/>
  <c r="I237" i="1"/>
  <c r="H237" i="1"/>
  <c r="G237" i="1"/>
  <c r="F237" i="1"/>
  <c r="E237" i="1" l="1"/>
  <c r="W34" i="1"/>
  <c r="W151" i="1" l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E153" i="1" l="1"/>
  <c r="AW146" i="1" l="1"/>
  <c r="AS146" i="1"/>
  <c r="AO146" i="1"/>
  <c r="AK146" i="1"/>
  <c r="AG146" i="1"/>
  <c r="AC146" i="1"/>
  <c r="Y146" i="1"/>
  <c r="AW152" i="1"/>
  <c r="AW151" i="1"/>
  <c r="AW150" i="1"/>
  <c r="AW149" i="1"/>
  <c r="AW148" i="1"/>
  <c r="AW147" i="1"/>
  <c r="AS152" i="1"/>
  <c r="AS151" i="1"/>
  <c r="AS150" i="1"/>
  <c r="AS149" i="1"/>
  <c r="AS148" i="1"/>
  <c r="AS147" i="1"/>
  <c r="AO152" i="1"/>
  <c r="AO151" i="1"/>
  <c r="AO150" i="1"/>
  <c r="AO149" i="1"/>
  <c r="AO148" i="1"/>
  <c r="AO147" i="1"/>
  <c r="AK152" i="1"/>
  <c r="AK151" i="1"/>
  <c r="AK150" i="1"/>
  <c r="AK149" i="1"/>
  <c r="AK148" i="1"/>
  <c r="AK147" i="1"/>
  <c r="AG152" i="1"/>
  <c r="AG151" i="1"/>
  <c r="AG150" i="1"/>
  <c r="AG149" i="1"/>
  <c r="AG148" i="1"/>
  <c r="AG147" i="1"/>
  <c r="AC152" i="1"/>
  <c r="AC151" i="1"/>
  <c r="AC150" i="1"/>
  <c r="AC149" i="1"/>
  <c r="AC148" i="1"/>
  <c r="AC147" i="1"/>
  <c r="Y152" i="1"/>
  <c r="Y151" i="1"/>
  <c r="Y150" i="1"/>
  <c r="Y149" i="1"/>
  <c r="Y148" i="1"/>
  <c r="Y147" i="1"/>
  <c r="Q152" i="1"/>
  <c r="Q151" i="1"/>
  <c r="Q150" i="1"/>
  <c r="Q149" i="1"/>
  <c r="Q148" i="1"/>
  <c r="Q147" i="1"/>
  <c r="M152" i="1"/>
  <c r="M151" i="1"/>
  <c r="M150" i="1"/>
  <c r="M149" i="1"/>
  <c r="M148" i="1"/>
  <c r="M147" i="1"/>
  <c r="U152" i="1"/>
  <c r="I152" i="1"/>
  <c r="H152" i="1"/>
  <c r="G152" i="1"/>
  <c r="F152" i="1"/>
  <c r="W138" i="1"/>
  <c r="E152" i="1" l="1"/>
  <c r="W145" i="1"/>
  <c r="U151" i="1"/>
  <c r="I151" i="1"/>
  <c r="E151" i="1" s="1"/>
  <c r="H151" i="1"/>
  <c r="G151" i="1"/>
  <c r="F151" i="1"/>
  <c r="U150" i="1"/>
  <c r="I150" i="1"/>
  <c r="H150" i="1"/>
  <c r="G150" i="1"/>
  <c r="F150" i="1"/>
  <c r="W137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E150" i="1"/>
  <c r="W139" i="1"/>
  <c r="J201" i="1" l="1"/>
  <c r="L201" i="1"/>
  <c r="N201" i="1"/>
  <c r="O201" i="1"/>
  <c r="P201" i="1"/>
  <c r="R201" i="1"/>
  <c r="S201" i="1"/>
  <c r="T201" i="1"/>
  <c r="V201" i="1"/>
  <c r="W201" i="1"/>
  <c r="X201" i="1"/>
  <c r="Z201" i="1"/>
  <c r="AA201" i="1"/>
  <c r="AB201" i="1"/>
  <c r="AD201" i="1"/>
  <c r="AE201" i="1"/>
  <c r="AF201" i="1"/>
  <c r="AH201" i="1"/>
  <c r="AI201" i="1"/>
  <c r="AJ201" i="1"/>
  <c r="AL201" i="1"/>
  <c r="AM201" i="1"/>
  <c r="AN201" i="1"/>
  <c r="AP201" i="1"/>
  <c r="AQ201" i="1"/>
  <c r="AR201" i="1"/>
  <c r="AT201" i="1"/>
  <c r="AU201" i="1"/>
  <c r="AV201" i="1"/>
  <c r="AX201" i="1"/>
  <c r="AY201" i="1"/>
  <c r="AZ201" i="1"/>
  <c r="I207" i="1"/>
  <c r="M207" i="1"/>
  <c r="Q207" i="1"/>
  <c r="U207" i="1"/>
  <c r="E207" i="1" l="1"/>
  <c r="F146" i="1"/>
  <c r="G146" i="1"/>
  <c r="H146" i="1"/>
  <c r="I146" i="1"/>
  <c r="M146" i="1"/>
  <c r="Q146" i="1"/>
  <c r="F147" i="1"/>
  <c r="G147" i="1"/>
  <c r="H147" i="1"/>
  <c r="I147" i="1"/>
  <c r="F148" i="1"/>
  <c r="G148" i="1"/>
  <c r="H148" i="1"/>
  <c r="I148" i="1"/>
  <c r="F149" i="1"/>
  <c r="G149" i="1"/>
  <c r="H149" i="1"/>
  <c r="I149" i="1"/>
  <c r="F189" i="1"/>
  <c r="H189" i="1"/>
  <c r="I189" i="1"/>
  <c r="M189" i="1"/>
  <c r="Q189" i="1"/>
  <c r="U149" i="1" l="1"/>
  <c r="E149" i="1" s="1"/>
  <c r="U148" i="1" l="1"/>
  <c r="E148" i="1" s="1"/>
  <c r="Y14" i="1"/>
  <c r="U147" i="1"/>
  <c r="E147" i="1" s="1"/>
  <c r="U146" i="1"/>
  <c r="E146" i="1" s="1"/>
  <c r="AW145" i="1" l="1"/>
  <c r="AS145" i="1"/>
  <c r="AO145" i="1"/>
  <c r="AK145" i="1"/>
  <c r="AG145" i="1"/>
  <c r="AC145" i="1"/>
  <c r="Y145" i="1"/>
  <c r="U145" i="1"/>
  <c r="Q145" i="1"/>
  <c r="M145" i="1"/>
  <c r="I145" i="1"/>
  <c r="H145" i="1"/>
  <c r="G145" i="1"/>
  <c r="F145" i="1"/>
  <c r="AW144" i="1"/>
  <c r="AS144" i="1"/>
  <c r="AO144" i="1"/>
  <c r="AK144" i="1"/>
  <c r="AG144" i="1"/>
  <c r="AC144" i="1"/>
  <c r="Y144" i="1"/>
  <c r="U144" i="1"/>
  <c r="Q144" i="1"/>
  <c r="M144" i="1"/>
  <c r="I144" i="1"/>
  <c r="H144" i="1"/>
  <c r="G144" i="1"/>
  <c r="F144" i="1"/>
  <c r="E144" i="1" l="1"/>
  <c r="E145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E35" i="1" l="1"/>
  <c r="AW143" i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E142" i="1" l="1"/>
  <c r="E143" i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E141" i="1" l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F52" i="1"/>
  <c r="H52" i="1"/>
  <c r="I52" i="1"/>
  <c r="M52" i="1"/>
  <c r="S52" i="1"/>
  <c r="W52" i="1"/>
  <c r="Y52" i="1"/>
  <c r="AC52" i="1"/>
  <c r="AG52" i="1"/>
  <c r="AK52" i="1"/>
  <c r="AO52" i="1"/>
  <c r="AS52" i="1"/>
  <c r="AW52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G137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AW138" i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AW137" i="1"/>
  <c r="AS137" i="1"/>
  <c r="AO137" i="1"/>
  <c r="AK137" i="1"/>
  <c r="AG137" i="1"/>
  <c r="AC137" i="1"/>
  <c r="Y137" i="1"/>
  <c r="Q137" i="1"/>
  <c r="M137" i="1"/>
  <c r="I137" i="1"/>
  <c r="H137" i="1"/>
  <c r="F137" i="1"/>
  <c r="U189" i="1"/>
  <c r="AA189" i="1"/>
  <c r="AC189" i="1"/>
  <c r="AG189" i="1"/>
  <c r="AK189" i="1"/>
  <c r="AO189" i="1"/>
  <c r="AS189" i="1"/>
  <c r="AW189" i="1"/>
  <c r="W104" i="1"/>
  <c r="W54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2" i="1" l="1"/>
  <c r="W11" i="1"/>
  <c r="S11" i="1"/>
  <c r="Y189" i="1"/>
  <c r="E189" i="1" s="1"/>
  <c r="G189" i="1"/>
  <c r="E34" i="1"/>
  <c r="G52" i="1"/>
  <c r="U137" i="1"/>
  <c r="E137" i="1" s="1"/>
  <c r="Q52" i="1"/>
  <c r="E139" i="1"/>
  <c r="E140" i="1"/>
  <c r="E138" i="1"/>
  <c r="G14" i="1"/>
  <c r="Q14" i="1"/>
  <c r="E14" i="1" s="1"/>
  <c r="E52" i="1" l="1"/>
  <c r="S109" i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S102" i="1"/>
  <c r="E136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5" i="1"/>
  <c r="AS135" i="1"/>
  <c r="AO135" i="1"/>
  <c r="AK135" i="1"/>
  <c r="AG135" i="1"/>
  <c r="AC135" i="1"/>
  <c r="Y135" i="1"/>
  <c r="U135" i="1"/>
  <c r="Q135" i="1"/>
  <c r="M135" i="1"/>
  <c r="I135" i="1"/>
  <c r="H135" i="1"/>
  <c r="G135" i="1"/>
  <c r="F135" i="1"/>
  <c r="S111" i="1"/>
  <c r="S110" i="1"/>
  <c r="S107" i="1"/>
  <c r="E33" i="1" l="1"/>
  <c r="E135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E133" i="1" l="1"/>
  <c r="E134" i="1"/>
  <c r="S115" i="1" l="1"/>
  <c r="S114" i="1"/>
  <c r="S69" i="1" l="1"/>
  <c r="S101" i="1" l="1"/>
  <c r="AW236" i="1" l="1"/>
  <c r="AS236" i="1"/>
  <c r="AO236" i="1"/>
  <c r="AK236" i="1"/>
  <c r="AG236" i="1"/>
  <c r="AC236" i="1"/>
  <c r="Y236" i="1"/>
  <c r="U236" i="1"/>
  <c r="Q236" i="1"/>
  <c r="M236" i="1"/>
  <c r="I236" i="1"/>
  <c r="H236" i="1"/>
  <c r="G236" i="1"/>
  <c r="F236" i="1"/>
  <c r="E236" i="1" l="1"/>
  <c r="AW235" i="1"/>
  <c r="AS235" i="1"/>
  <c r="AO235" i="1"/>
  <c r="AK235" i="1"/>
  <c r="AG235" i="1"/>
  <c r="AC235" i="1"/>
  <c r="Y235" i="1"/>
  <c r="U235" i="1"/>
  <c r="Q235" i="1"/>
  <c r="M235" i="1"/>
  <c r="I235" i="1"/>
  <c r="H235" i="1"/>
  <c r="G235" i="1"/>
  <c r="F235" i="1"/>
  <c r="E235" i="1" l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AW234" i="1"/>
  <c r="AS234" i="1"/>
  <c r="AO234" i="1"/>
  <c r="AK234" i="1"/>
  <c r="AG234" i="1"/>
  <c r="AC234" i="1"/>
  <c r="Y234" i="1"/>
  <c r="U234" i="1"/>
  <c r="Q234" i="1"/>
  <c r="M234" i="1"/>
  <c r="I234" i="1"/>
  <c r="H234" i="1"/>
  <c r="G234" i="1"/>
  <c r="F234" i="1"/>
  <c r="E128" i="1" l="1"/>
  <c r="E234" i="1"/>
  <c r="E127" i="1"/>
  <c r="AW233" i="1"/>
  <c r="AS233" i="1"/>
  <c r="AO233" i="1"/>
  <c r="AK233" i="1"/>
  <c r="AG233" i="1"/>
  <c r="AC233" i="1"/>
  <c r="Y233" i="1"/>
  <c r="U233" i="1"/>
  <c r="Q233" i="1"/>
  <c r="M233" i="1"/>
  <c r="I233" i="1"/>
  <c r="H233" i="1"/>
  <c r="G233" i="1"/>
  <c r="F233" i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S105" i="1"/>
  <c r="S94" i="1"/>
  <c r="S97" i="1"/>
  <c r="S96" i="1"/>
  <c r="S95" i="1"/>
  <c r="S108" i="1"/>
  <c r="E130" i="1" l="1"/>
  <c r="E129" i="1"/>
  <c r="E125" i="1"/>
  <c r="E233" i="1"/>
  <c r="E131" i="1"/>
  <c r="E126" i="1"/>
  <c r="E132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27" i="1"/>
  <c r="E32" i="1" l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E124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E205" i="1" l="1"/>
  <c r="AW123" i="1" l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E122" i="1" l="1"/>
  <c r="E123" i="1"/>
  <c r="AW121" i="1" l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E121" i="1" l="1"/>
  <c r="AW204" i="1"/>
  <c r="AS204" i="1"/>
  <c r="AO204" i="1"/>
  <c r="AK204" i="1"/>
  <c r="AG204" i="1"/>
  <c r="AC204" i="1"/>
  <c r="Y204" i="1"/>
  <c r="U204" i="1"/>
  <c r="Q204" i="1"/>
  <c r="M204" i="1"/>
  <c r="I204" i="1"/>
  <c r="H204" i="1"/>
  <c r="G204" i="1"/>
  <c r="F204" i="1"/>
  <c r="E204" i="1" l="1"/>
  <c r="U31" i="1"/>
  <c r="AW115" i="1" l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AW232" i="1"/>
  <c r="AS232" i="1"/>
  <c r="AO232" i="1"/>
  <c r="AK232" i="1"/>
  <c r="AG232" i="1"/>
  <c r="AC232" i="1"/>
  <c r="Y232" i="1"/>
  <c r="U232" i="1"/>
  <c r="Q232" i="1"/>
  <c r="M232" i="1"/>
  <c r="I232" i="1"/>
  <c r="H232" i="1"/>
  <c r="G232" i="1"/>
  <c r="F232" i="1"/>
  <c r="AW231" i="1"/>
  <c r="AS231" i="1"/>
  <c r="AO231" i="1"/>
  <c r="AK231" i="1"/>
  <c r="AG231" i="1"/>
  <c r="AC231" i="1"/>
  <c r="Y231" i="1"/>
  <c r="U231" i="1"/>
  <c r="Q231" i="1"/>
  <c r="M231" i="1"/>
  <c r="I231" i="1"/>
  <c r="H231" i="1"/>
  <c r="G231" i="1"/>
  <c r="F231" i="1"/>
  <c r="E231" i="1" l="1"/>
  <c r="E232" i="1"/>
  <c r="E115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AW119" i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S100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3" i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E109" i="1" l="1"/>
  <c r="E120" i="1"/>
  <c r="E118" i="1"/>
  <c r="E107" i="1"/>
  <c r="E111" i="1"/>
  <c r="E117" i="1"/>
  <c r="E119" i="1"/>
  <c r="E113" i="1"/>
  <c r="E116" i="1"/>
  <c r="E114" i="1"/>
  <c r="E112" i="1"/>
  <c r="E110" i="1"/>
  <c r="E108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AW217" i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AW216" i="1"/>
  <c r="AS216" i="1"/>
  <c r="AO216" i="1"/>
  <c r="AK216" i="1"/>
  <c r="AG216" i="1"/>
  <c r="AC216" i="1"/>
  <c r="Y216" i="1"/>
  <c r="U216" i="1"/>
  <c r="Q216" i="1"/>
  <c r="M216" i="1"/>
  <c r="I216" i="1"/>
  <c r="H216" i="1"/>
  <c r="G216" i="1"/>
  <c r="F216" i="1"/>
  <c r="AW215" i="1"/>
  <c r="AS215" i="1"/>
  <c r="AO215" i="1"/>
  <c r="AK215" i="1"/>
  <c r="AG215" i="1"/>
  <c r="AC215" i="1"/>
  <c r="Y215" i="1"/>
  <c r="U215" i="1"/>
  <c r="Q215" i="1"/>
  <c r="M215" i="1"/>
  <c r="I215" i="1"/>
  <c r="H215" i="1"/>
  <c r="G215" i="1"/>
  <c r="F215" i="1"/>
  <c r="E215" i="1" l="1"/>
  <c r="E216" i="1"/>
  <c r="E217" i="1"/>
  <c r="E218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4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E26" i="1" l="1"/>
  <c r="E106" i="1"/>
  <c r="E105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4" i="1"/>
  <c r="E103" i="1"/>
  <c r="E100" i="1"/>
  <c r="E102" i="1"/>
  <c r="E101" i="1"/>
  <c r="O90" i="1"/>
  <c r="O89" i="1"/>
  <c r="O69" i="1" l="1"/>
  <c r="O199" i="1" l="1"/>
  <c r="O190" i="1" s="1"/>
  <c r="O75" i="1"/>
  <c r="O74" i="1"/>
  <c r="O87" i="1"/>
  <c r="O70" i="1"/>
  <c r="O71" i="1"/>
  <c r="O67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8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E17" i="1" l="1"/>
  <c r="G17" i="1"/>
  <c r="E97" i="1"/>
  <c r="E96" i="1"/>
  <c r="E99" i="1"/>
  <c r="E98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AW91" i="1"/>
  <c r="AS91" i="1"/>
  <c r="AO91" i="1"/>
  <c r="AK91" i="1"/>
  <c r="AG91" i="1"/>
  <c r="AC91" i="1"/>
  <c r="Y91" i="1"/>
  <c r="U91" i="1"/>
  <c r="Q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M92" i="1"/>
  <c r="I92" i="1"/>
  <c r="H92" i="1"/>
  <c r="G92" i="1"/>
  <c r="F92" i="1"/>
  <c r="M91" i="1"/>
  <c r="I91" i="1"/>
  <c r="H91" i="1"/>
  <c r="G91" i="1"/>
  <c r="F91" i="1"/>
  <c r="O77" i="1"/>
  <c r="E95" i="1" l="1"/>
  <c r="E94" i="1"/>
  <c r="E93" i="1"/>
  <c r="E91" i="1"/>
  <c r="E92" i="1"/>
  <c r="AW214" i="1"/>
  <c r="AS214" i="1"/>
  <c r="AO214" i="1"/>
  <c r="AK214" i="1"/>
  <c r="AG214" i="1"/>
  <c r="AC214" i="1"/>
  <c r="Y214" i="1"/>
  <c r="U214" i="1"/>
  <c r="Q214" i="1"/>
  <c r="M214" i="1"/>
  <c r="I214" i="1"/>
  <c r="H214" i="1"/>
  <c r="G214" i="1"/>
  <c r="F214" i="1"/>
  <c r="AW213" i="1"/>
  <c r="AS213" i="1"/>
  <c r="AO213" i="1"/>
  <c r="AK213" i="1"/>
  <c r="AG213" i="1"/>
  <c r="AC213" i="1"/>
  <c r="Y213" i="1"/>
  <c r="U213" i="1"/>
  <c r="Q213" i="1"/>
  <c r="M213" i="1"/>
  <c r="I213" i="1"/>
  <c r="H213" i="1"/>
  <c r="G213" i="1"/>
  <c r="F213" i="1"/>
  <c r="E213" i="1" l="1"/>
  <c r="E214" i="1"/>
  <c r="AW199" i="1"/>
  <c r="AS199" i="1"/>
  <c r="AO199" i="1"/>
  <c r="AK199" i="1"/>
  <c r="AG199" i="1"/>
  <c r="AC199" i="1"/>
  <c r="Y199" i="1"/>
  <c r="U199" i="1"/>
  <c r="Q199" i="1"/>
  <c r="M199" i="1"/>
  <c r="I199" i="1"/>
  <c r="H199" i="1"/>
  <c r="G199" i="1"/>
  <c r="F199" i="1"/>
  <c r="M90" i="1"/>
  <c r="I90" i="1"/>
  <c r="H90" i="1"/>
  <c r="G90" i="1"/>
  <c r="F90" i="1"/>
  <c r="M89" i="1"/>
  <c r="I89" i="1"/>
  <c r="H89" i="1"/>
  <c r="G89" i="1"/>
  <c r="F89" i="1"/>
  <c r="E90" i="1" l="1"/>
  <c r="E199" i="1"/>
  <c r="E89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12" i="1" l="1"/>
  <c r="AS212" i="1"/>
  <c r="AO212" i="1"/>
  <c r="AK212" i="1"/>
  <c r="AG212" i="1"/>
  <c r="AC212" i="1"/>
  <c r="Y212" i="1"/>
  <c r="U212" i="1"/>
  <c r="Q212" i="1"/>
  <c r="M212" i="1"/>
  <c r="I212" i="1"/>
  <c r="H212" i="1"/>
  <c r="G212" i="1"/>
  <c r="F212" i="1"/>
  <c r="F88" i="1"/>
  <c r="G88" i="1"/>
  <c r="H88" i="1"/>
  <c r="I88" i="1"/>
  <c r="M88" i="1"/>
  <c r="E88" i="1" l="1"/>
  <c r="E212" i="1"/>
  <c r="AW211" i="1" l="1"/>
  <c r="AS211" i="1"/>
  <c r="AO211" i="1"/>
  <c r="AK211" i="1"/>
  <c r="AG211" i="1"/>
  <c r="AC211" i="1"/>
  <c r="Y211" i="1"/>
  <c r="U211" i="1"/>
  <c r="Q211" i="1"/>
  <c r="M211" i="1"/>
  <c r="I211" i="1"/>
  <c r="H211" i="1"/>
  <c r="G211" i="1"/>
  <c r="F211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11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8" i="1"/>
  <c r="O79" i="1"/>
  <c r="M87" i="1"/>
  <c r="I87" i="1"/>
  <c r="H87" i="1"/>
  <c r="G87" i="1"/>
  <c r="F87" i="1"/>
  <c r="M86" i="1"/>
  <c r="I86" i="1"/>
  <c r="H86" i="1"/>
  <c r="G86" i="1"/>
  <c r="F86" i="1"/>
  <c r="E20" i="1" l="1"/>
  <c r="O54" i="1"/>
  <c r="G20" i="1"/>
  <c r="E87" i="1"/>
  <c r="E86" i="1"/>
  <c r="H68" i="1" l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F84" i="1"/>
  <c r="G84" i="1"/>
  <c r="F85" i="1"/>
  <c r="G85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70" i="1"/>
  <c r="G70" i="1"/>
  <c r="F71" i="1"/>
  <c r="G71" i="1"/>
  <c r="F72" i="1"/>
  <c r="G72" i="1"/>
  <c r="F73" i="1"/>
  <c r="G73" i="1"/>
  <c r="F74" i="1"/>
  <c r="G74" i="1"/>
  <c r="G69" i="1"/>
  <c r="G67" i="1"/>
  <c r="I85" i="1" l="1"/>
  <c r="M85" i="1" l="1"/>
  <c r="E85" i="1" s="1"/>
  <c r="M70" i="1" l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E80" i="1" l="1"/>
  <c r="E72" i="1"/>
  <c r="E82" i="1"/>
  <c r="E74" i="1"/>
  <c r="E83" i="1"/>
  <c r="E75" i="1"/>
  <c r="E81" i="1"/>
  <c r="E73" i="1"/>
  <c r="E70" i="1"/>
  <c r="E79" i="1"/>
  <c r="E71" i="1"/>
  <c r="E78" i="1"/>
  <c r="E77" i="1"/>
  <c r="E84" i="1"/>
  <c r="E76" i="1"/>
  <c r="AW69" i="1"/>
  <c r="AS69" i="1"/>
  <c r="AO69" i="1"/>
  <c r="AK69" i="1"/>
  <c r="AG69" i="1"/>
  <c r="AC69" i="1"/>
  <c r="Y69" i="1"/>
  <c r="U69" i="1"/>
  <c r="Q69" i="1"/>
  <c r="M69" i="1"/>
  <c r="I69" i="1"/>
  <c r="F69" i="1"/>
  <c r="AW68" i="1"/>
  <c r="AS68" i="1"/>
  <c r="AO68" i="1"/>
  <c r="AK68" i="1"/>
  <c r="AG68" i="1"/>
  <c r="AC68" i="1"/>
  <c r="Y68" i="1"/>
  <c r="U68" i="1"/>
  <c r="Q68" i="1"/>
  <c r="M68" i="1"/>
  <c r="I68" i="1"/>
  <c r="G68" i="1"/>
  <c r="F68" i="1"/>
  <c r="E69" i="1" l="1"/>
  <c r="E68" i="1"/>
  <c r="K16" i="1" l="1"/>
  <c r="K63" i="1"/>
  <c r="K61" i="1"/>
  <c r="K64" i="1"/>
  <c r="O19" i="1"/>
  <c r="O11" i="1" s="1"/>
  <c r="K13" i="1"/>
  <c r="K62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60" i="1"/>
  <c r="AW67" i="1"/>
  <c r="AS67" i="1"/>
  <c r="AO67" i="1"/>
  <c r="AK67" i="1"/>
  <c r="AG67" i="1"/>
  <c r="AC67" i="1"/>
  <c r="Y67" i="1"/>
  <c r="U67" i="1"/>
  <c r="Q67" i="1"/>
  <c r="M67" i="1"/>
  <c r="I67" i="1"/>
  <c r="H67" i="1"/>
  <c r="F67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30" i="1"/>
  <c r="AS230" i="1"/>
  <c r="AO230" i="1"/>
  <c r="AK230" i="1"/>
  <c r="AG230" i="1"/>
  <c r="AC230" i="1"/>
  <c r="Y230" i="1"/>
  <c r="U230" i="1"/>
  <c r="Q230" i="1"/>
  <c r="M230" i="1"/>
  <c r="I230" i="1"/>
  <c r="H230" i="1"/>
  <c r="G230" i="1"/>
  <c r="F230" i="1"/>
  <c r="K227" i="1"/>
  <c r="E19" i="1" l="1"/>
  <c r="E18" i="1"/>
  <c r="E67" i="1"/>
  <c r="E230" i="1"/>
  <c r="K210" i="1"/>
  <c r="K209" i="1" s="1"/>
  <c r="K208" i="1" l="1"/>
  <c r="K203" i="1"/>
  <c r="K201" i="1" s="1"/>
  <c r="K55" i="1"/>
  <c r="AW229" i="1" l="1"/>
  <c r="AW228" i="1" s="1"/>
  <c r="AS229" i="1"/>
  <c r="AS228" i="1" s="1"/>
  <c r="AO229" i="1"/>
  <c r="AO228" i="1" s="1"/>
  <c r="AK229" i="1"/>
  <c r="AK228" i="1" s="1"/>
  <c r="AG229" i="1"/>
  <c r="AG228" i="1" s="1"/>
  <c r="AC229" i="1"/>
  <c r="AC228" i="1" s="1"/>
  <c r="Y229" i="1"/>
  <c r="Y228" i="1" s="1"/>
  <c r="U229" i="1"/>
  <c r="U228" i="1" s="1"/>
  <c r="Q229" i="1"/>
  <c r="Q228" i="1" s="1"/>
  <c r="M229" i="1"/>
  <c r="M228" i="1" s="1"/>
  <c r="I229" i="1"/>
  <c r="I228" i="1" s="1"/>
  <c r="H229" i="1"/>
  <c r="H228" i="1" s="1"/>
  <c r="G229" i="1"/>
  <c r="G228" i="1" s="1"/>
  <c r="F229" i="1"/>
  <c r="F228" i="1" s="1"/>
  <c r="E229" i="1" l="1"/>
  <c r="E228" i="1" s="1"/>
  <c r="AW66" i="1" l="1"/>
  <c r="AS66" i="1"/>
  <c r="AO66" i="1"/>
  <c r="AK66" i="1"/>
  <c r="AG66" i="1"/>
  <c r="AC66" i="1"/>
  <c r="Y66" i="1"/>
  <c r="U66" i="1"/>
  <c r="Q66" i="1"/>
  <c r="M66" i="1"/>
  <c r="I66" i="1"/>
  <c r="H66" i="1"/>
  <c r="G66" i="1"/>
  <c r="F66" i="1"/>
  <c r="AW65" i="1"/>
  <c r="AS65" i="1"/>
  <c r="AO65" i="1"/>
  <c r="AK65" i="1"/>
  <c r="AG65" i="1"/>
  <c r="AC65" i="1"/>
  <c r="Y65" i="1"/>
  <c r="U65" i="1"/>
  <c r="Q65" i="1"/>
  <c r="M65" i="1"/>
  <c r="I65" i="1"/>
  <c r="H65" i="1"/>
  <c r="G65" i="1"/>
  <c r="F65" i="1"/>
  <c r="AW64" i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E66" i="1" l="1"/>
  <c r="E65" i="1"/>
  <c r="E64" i="1"/>
  <c r="AW63" i="1" l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K193" i="1"/>
  <c r="K190" i="1" s="1"/>
  <c r="E63" i="1" l="1"/>
  <c r="K58" i="1"/>
  <c r="K57" i="1"/>
  <c r="AW203" i="1"/>
  <c r="AS203" i="1"/>
  <c r="AO203" i="1"/>
  <c r="AK203" i="1"/>
  <c r="AG203" i="1"/>
  <c r="AC203" i="1"/>
  <c r="Y203" i="1"/>
  <c r="U203" i="1"/>
  <c r="Q203" i="1"/>
  <c r="M203" i="1"/>
  <c r="I203" i="1"/>
  <c r="H203" i="1"/>
  <c r="G203" i="1"/>
  <c r="F203" i="1"/>
  <c r="J54" i="1"/>
  <c r="L54" i="1"/>
  <c r="N54" i="1"/>
  <c r="P54" i="1"/>
  <c r="R54" i="1"/>
  <c r="T54" i="1"/>
  <c r="V54" i="1"/>
  <c r="X54" i="1"/>
  <c r="Z54" i="1"/>
  <c r="AA54" i="1"/>
  <c r="AB54" i="1"/>
  <c r="AD54" i="1"/>
  <c r="AE54" i="1"/>
  <c r="AF54" i="1"/>
  <c r="AH54" i="1"/>
  <c r="AI54" i="1"/>
  <c r="AJ54" i="1"/>
  <c r="AL54" i="1"/>
  <c r="AM54" i="1"/>
  <c r="AN54" i="1"/>
  <c r="AP54" i="1"/>
  <c r="AQ54" i="1"/>
  <c r="AR54" i="1"/>
  <c r="AT54" i="1"/>
  <c r="AU54" i="1"/>
  <c r="AV54" i="1"/>
  <c r="AX54" i="1"/>
  <c r="AY54" i="1"/>
  <c r="AZ54" i="1"/>
  <c r="AW198" i="1"/>
  <c r="AS198" i="1"/>
  <c r="AO198" i="1"/>
  <c r="AK198" i="1"/>
  <c r="AG198" i="1"/>
  <c r="AC198" i="1"/>
  <c r="Y198" i="1"/>
  <c r="U198" i="1"/>
  <c r="Q198" i="1"/>
  <c r="M198" i="1"/>
  <c r="I198" i="1"/>
  <c r="H198" i="1"/>
  <c r="G198" i="1"/>
  <c r="F198" i="1"/>
  <c r="AW62" i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AW61" i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59" i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227" i="1"/>
  <c r="AW226" i="1" s="1"/>
  <c r="AS227" i="1"/>
  <c r="AS226" i="1" s="1"/>
  <c r="AO227" i="1"/>
  <c r="AO226" i="1" s="1"/>
  <c r="AK227" i="1"/>
  <c r="AK226" i="1" s="1"/>
  <c r="AG227" i="1"/>
  <c r="AG226" i="1" s="1"/>
  <c r="AC227" i="1"/>
  <c r="AC226" i="1" s="1"/>
  <c r="Y227" i="1"/>
  <c r="Y226" i="1" s="1"/>
  <c r="U227" i="1"/>
  <c r="U226" i="1" s="1"/>
  <c r="Q227" i="1"/>
  <c r="Q226" i="1" s="1"/>
  <c r="M227" i="1"/>
  <c r="M226" i="1" s="1"/>
  <c r="I227" i="1"/>
  <c r="I226" i="1" s="1"/>
  <c r="H227" i="1"/>
  <c r="H226" i="1" s="1"/>
  <c r="G227" i="1"/>
  <c r="G226" i="1" s="1"/>
  <c r="F227" i="1"/>
  <c r="F226" i="1" s="1"/>
  <c r="AZ226" i="1"/>
  <c r="AY226" i="1"/>
  <c r="AX226" i="1"/>
  <c r="AV226" i="1"/>
  <c r="AU226" i="1"/>
  <c r="AT226" i="1"/>
  <c r="AR226" i="1"/>
  <c r="AQ226" i="1"/>
  <c r="AP226" i="1"/>
  <c r="AN226" i="1"/>
  <c r="AM226" i="1"/>
  <c r="AL226" i="1"/>
  <c r="AJ226" i="1"/>
  <c r="AI226" i="1"/>
  <c r="AH226" i="1"/>
  <c r="AF226" i="1"/>
  <c r="AE226" i="1"/>
  <c r="AD226" i="1"/>
  <c r="AB226" i="1"/>
  <c r="AA226" i="1"/>
  <c r="Z226" i="1"/>
  <c r="X226" i="1"/>
  <c r="W226" i="1"/>
  <c r="V226" i="1"/>
  <c r="T226" i="1"/>
  <c r="S226" i="1"/>
  <c r="R226" i="1"/>
  <c r="P226" i="1"/>
  <c r="O226" i="1"/>
  <c r="N226" i="1"/>
  <c r="L226" i="1"/>
  <c r="K226" i="1"/>
  <c r="J226" i="1"/>
  <c r="K54" i="1" l="1"/>
  <c r="K53" i="1" s="1"/>
  <c r="AF53" i="1"/>
  <c r="AM53" i="1"/>
  <c r="AE53" i="1"/>
  <c r="AN53" i="1"/>
  <c r="AL53" i="1"/>
  <c r="AD53" i="1"/>
  <c r="AZ53" i="1"/>
  <c r="AR53" i="1"/>
  <c r="AJ53" i="1"/>
  <c r="AB53" i="1"/>
  <c r="T53" i="1"/>
  <c r="L53" i="1"/>
  <c r="AY53" i="1"/>
  <c r="AQ53" i="1"/>
  <c r="AI53" i="1"/>
  <c r="AA53" i="1"/>
  <c r="AA10" i="1" s="1"/>
  <c r="S53" i="1"/>
  <c r="J53" i="1"/>
  <c r="AX53" i="1"/>
  <c r="AP53" i="1"/>
  <c r="AH53" i="1"/>
  <c r="Z53" i="1"/>
  <c r="R53" i="1"/>
  <c r="AV53" i="1"/>
  <c r="P53" i="1"/>
  <c r="X53" i="1"/>
  <c r="AU53" i="1"/>
  <c r="O53" i="1"/>
  <c r="AT53" i="1"/>
  <c r="V53" i="1"/>
  <c r="N53" i="1"/>
  <c r="W53" i="1"/>
  <c r="E203" i="1"/>
  <c r="E198" i="1"/>
  <c r="E61" i="1"/>
  <c r="E59" i="1"/>
  <c r="E60" i="1"/>
  <c r="E62" i="1"/>
  <c r="E227" i="1"/>
  <c r="E226" i="1" s="1"/>
  <c r="H210" i="1"/>
  <c r="H209" i="1" s="1"/>
  <c r="AW210" i="1"/>
  <c r="AW209" i="1" s="1"/>
  <c r="AS210" i="1"/>
  <c r="AS209" i="1" s="1"/>
  <c r="AO210" i="1"/>
  <c r="AO209" i="1" s="1"/>
  <c r="AK210" i="1"/>
  <c r="AK209" i="1" s="1"/>
  <c r="AG210" i="1"/>
  <c r="AG209" i="1" s="1"/>
  <c r="AC210" i="1"/>
  <c r="AC209" i="1" s="1"/>
  <c r="Y210" i="1"/>
  <c r="Y209" i="1" s="1"/>
  <c r="U210" i="1"/>
  <c r="U209" i="1" s="1"/>
  <c r="Q210" i="1"/>
  <c r="Q209" i="1" s="1"/>
  <c r="M210" i="1"/>
  <c r="M209" i="1" s="1"/>
  <c r="AW202" i="1"/>
  <c r="AW201" i="1" s="1"/>
  <c r="AS202" i="1"/>
  <c r="AS201" i="1" s="1"/>
  <c r="AO202" i="1"/>
  <c r="AO201" i="1" s="1"/>
  <c r="AK202" i="1"/>
  <c r="AK201" i="1" s="1"/>
  <c r="AG202" i="1"/>
  <c r="AG201" i="1" s="1"/>
  <c r="AC202" i="1"/>
  <c r="AC201" i="1" s="1"/>
  <c r="Y202" i="1"/>
  <c r="Y201" i="1" s="1"/>
  <c r="U202" i="1"/>
  <c r="U201" i="1" s="1"/>
  <c r="Q202" i="1"/>
  <c r="Q201" i="1" s="1"/>
  <c r="M202" i="1"/>
  <c r="M201" i="1" s="1"/>
  <c r="AW197" i="1"/>
  <c r="AS197" i="1"/>
  <c r="AO197" i="1"/>
  <c r="AK197" i="1"/>
  <c r="AG197" i="1"/>
  <c r="AC197" i="1"/>
  <c r="Y197" i="1"/>
  <c r="U197" i="1"/>
  <c r="Q197" i="1"/>
  <c r="M197" i="1"/>
  <c r="AW196" i="1"/>
  <c r="AS196" i="1"/>
  <c r="AO196" i="1"/>
  <c r="AK196" i="1"/>
  <c r="AG196" i="1"/>
  <c r="AC196" i="1"/>
  <c r="Y196" i="1"/>
  <c r="U196" i="1"/>
  <c r="Q196" i="1"/>
  <c r="M196" i="1"/>
  <c r="AW58" i="1"/>
  <c r="AS58" i="1"/>
  <c r="AO58" i="1"/>
  <c r="AK58" i="1"/>
  <c r="AG58" i="1"/>
  <c r="AC58" i="1"/>
  <c r="Y58" i="1"/>
  <c r="U58" i="1"/>
  <c r="Q58" i="1"/>
  <c r="M58" i="1"/>
  <c r="AW57" i="1"/>
  <c r="AS57" i="1"/>
  <c r="AO57" i="1"/>
  <c r="AK57" i="1"/>
  <c r="AG57" i="1"/>
  <c r="AC57" i="1"/>
  <c r="Y57" i="1"/>
  <c r="U57" i="1"/>
  <c r="Q57" i="1"/>
  <c r="M57" i="1"/>
  <c r="AW56" i="1"/>
  <c r="AS56" i="1"/>
  <c r="AO56" i="1"/>
  <c r="AK56" i="1"/>
  <c r="AG56" i="1"/>
  <c r="AC56" i="1"/>
  <c r="Y56" i="1"/>
  <c r="U56" i="1"/>
  <c r="Q56" i="1"/>
  <c r="M56" i="1"/>
  <c r="AW55" i="1"/>
  <c r="AS55" i="1"/>
  <c r="AO55" i="1"/>
  <c r="AK55" i="1"/>
  <c r="AG55" i="1"/>
  <c r="AC55" i="1"/>
  <c r="Y55" i="1"/>
  <c r="U55" i="1"/>
  <c r="Q55" i="1"/>
  <c r="M55" i="1"/>
  <c r="AW195" i="1"/>
  <c r="AS195" i="1"/>
  <c r="AO195" i="1"/>
  <c r="AK195" i="1"/>
  <c r="AG195" i="1"/>
  <c r="AC195" i="1"/>
  <c r="Y195" i="1"/>
  <c r="U195" i="1"/>
  <c r="Q195" i="1"/>
  <c r="M195" i="1"/>
  <c r="AW194" i="1"/>
  <c r="AS194" i="1"/>
  <c r="AO194" i="1"/>
  <c r="AK194" i="1"/>
  <c r="AG194" i="1"/>
  <c r="AC194" i="1"/>
  <c r="Y194" i="1"/>
  <c r="U194" i="1"/>
  <c r="Q194" i="1"/>
  <c r="M194" i="1"/>
  <c r="AW193" i="1"/>
  <c r="AS193" i="1"/>
  <c r="AO193" i="1"/>
  <c r="AK193" i="1"/>
  <c r="AG193" i="1"/>
  <c r="AC193" i="1"/>
  <c r="Y193" i="1"/>
  <c r="U193" i="1"/>
  <c r="Q193" i="1"/>
  <c r="M193" i="1"/>
  <c r="AW192" i="1"/>
  <c r="AS192" i="1"/>
  <c r="AO192" i="1"/>
  <c r="AK192" i="1"/>
  <c r="AG192" i="1"/>
  <c r="AC192" i="1"/>
  <c r="Y192" i="1"/>
  <c r="U192" i="1"/>
  <c r="Q192" i="1"/>
  <c r="M192" i="1"/>
  <c r="AW191" i="1"/>
  <c r="AS191" i="1"/>
  <c r="AO191" i="1"/>
  <c r="AK191" i="1"/>
  <c r="AG191" i="1"/>
  <c r="AC191" i="1"/>
  <c r="Y191" i="1"/>
  <c r="U191" i="1"/>
  <c r="Q191" i="1"/>
  <c r="M191" i="1"/>
  <c r="M15" i="1"/>
  <c r="H202" i="1"/>
  <c r="H201" i="1" s="1"/>
  <c r="H192" i="1"/>
  <c r="H193" i="1"/>
  <c r="H194" i="1"/>
  <c r="H195" i="1"/>
  <c r="H55" i="1"/>
  <c r="H56" i="1"/>
  <c r="H57" i="1"/>
  <c r="H58" i="1"/>
  <c r="H196" i="1"/>
  <c r="H197" i="1"/>
  <c r="H191" i="1"/>
  <c r="F192" i="1"/>
  <c r="F193" i="1"/>
  <c r="F194" i="1"/>
  <c r="F195" i="1"/>
  <c r="F55" i="1"/>
  <c r="F56" i="1"/>
  <c r="F57" i="1"/>
  <c r="F58" i="1"/>
  <c r="F196" i="1"/>
  <c r="F197" i="1"/>
  <c r="U190" i="1" l="1"/>
  <c r="AK190" i="1"/>
  <c r="H190" i="1"/>
  <c r="Y190" i="1"/>
  <c r="AO190" i="1"/>
  <c r="M190" i="1"/>
  <c r="AC190" i="1"/>
  <c r="AS190" i="1"/>
  <c r="Q190" i="1"/>
  <c r="AG190" i="1"/>
  <c r="AW190" i="1"/>
  <c r="Y208" i="1"/>
  <c r="AO208" i="1"/>
  <c r="M208" i="1"/>
  <c r="AC208" i="1"/>
  <c r="AS208" i="1"/>
  <c r="Q208" i="1"/>
  <c r="AG208" i="1"/>
  <c r="AW208" i="1"/>
  <c r="U208" i="1"/>
  <c r="AK208" i="1"/>
  <c r="H208" i="1"/>
  <c r="F54" i="1"/>
  <c r="H54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3" i="1" l="1"/>
  <c r="K12" i="1"/>
  <c r="K11" i="1" s="1"/>
  <c r="I202" i="1"/>
  <c r="I201" i="1" s="1"/>
  <c r="G202" i="1"/>
  <c r="G201" i="1" s="1"/>
  <c r="F202" i="1"/>
  <c r="F201" i="1" s="1"/>
  <c r="K10" i="1" l="1"/>
  <c r="E202" i="1"/>
  <c r="E201" i="1" s="1"/>
  <c r="I210" i="1"/>
  <c r="I209" i="1" s="1"/>
  <c r="G210" i="1"/>
  <c r="G209" i="1" s="1"/>
  <c r="F210" i="1"/>
  <c r="F209" i="1" s="1"/>
  <c r="I197" i="1"/>
  <c r="E197" i="1" s="1"/>
  <c r="G197" i="1"/>
  <c r="I196" i="1"/>
  <c r="E196" i="1" s="1"/>
  <c r="G196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8" i="1"/>
  <c r="E58" i="1" s="1"/>
  <c r="G58" i="1"/>
  <c r="Y11" i="1" l="1"/>
  <c r="F11" i="1"/>
  <c r="G208" i="1"/>
  <c r="I208" i="1"/>
  <c r="F208" i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10" i="1"/>
  <c r="E209" i="1" s="1"/>
  <c r="I57" i="1"/>
  <c r="E57" i="1" s="1"/>
  <c r="G57" i="1"/>
  <c r="E208" i="1" l="1"/>
  <c r="AW54" i="1"/>
  <c r="AW53" i="1" s="1"/>
  <c r="AW10" i="1" s="1"/>
  <c r="AS54" i="1"/>
  <c r="AS53" i="1" s="1"/>
  <c r="AS10" i="1" s="1"/>
  <c r="AO54" i="1"/>
  <c r="AO53" i="1" s="1"/>
  <c r="AO10" i="1" s="1"/>
  <c r="AK54" i="1"/>
  <c r="AK53" i="1" s="1"/>
  <c r="AK10" i="1" s="1"/>
  <c r="AG54" i="1"/>
  <c r="AG53" i="1" s="1"/>
  <c r="AG10" i="1" s="1"/>
  <c r="AC54" i="1"/>
  <c r="AC53" i="1" s="1"/>
  <c r="AC10" i="1" s="1"/>
  <c r="Y54" i="1"/>
  <c r="Y53" i="1" s="1"/>
  <c r="Y10" i="1" s="1"/>
  <c r="U54" i="1"/>
  <c r="U53" i="1" s="1"/>
  <c r="U10" i="1" s="1"/>
  <c r="I12" i="1" l="1"/>
  <c r="E12" i="1" l="1"/>
  <c r="Q54" i="1"/>
  <c r="Q53" i="1" s="1"/>
  <c r="Q10" i="1" s="1"/>
  <c r="I193" i="1"/>
  <c r="E193" i="1" s="1"/>
  <c r="G193" i="1"/>
  <c r="G15" i="1"/>
  <c r="I15" i="1"/>
  <c r="E15" i="1" s="1"/>
  <c r="G16" i="1"/>
  <c r="I16" i="1"/>
  <c r="E16" i="1" s="1"/>
  <c r="H10" i="1" l="1"/>
  <c r="M54" i="1"/>
  <c r="M53" i="1" s="1"/>
  <c r="M10" i="1" s="1"/>
  <c r="G56" i="1"/>
  <c r="I56" i="1"/>
  <c r="E56" i="1" s="1"/>
  <c r="I55" i="1" l="1"/>
  <c r="I54" i="1" s="1"/>
  <c r="G194" i="1" l="1"/>
  <c r="G195" i="1"/>
  <c r="E55" i="1"/>
  <c r="E54" i="1" s="1"/>
  <c r="G55" i="1"/>
  <c r="G54" i="1" s="1"/>
  <c r="I195" i="1"/>
  <c r="I194" i="1"/>
  <c r="E194" i="1" s="1"/>
  <c r="I192" i="1"/>
  <c r="E192" i="1" s="1"/>
  <c r="I191" i="1"/>
  <c r="G192" i="1"/>
  <c r="I190" i="1" l="1"/>
  <c r="I53" i="1" s="1"/>
  <c r="E195" i="1"/>
  <c r="G13" i="1" l="1"/>
  <c r="G11" i="1" s="1"/>
  <c r="I13" i="1"/>
  <c r="I11" i="1" s="1"/>
  <c r="I10" i="1" l="1"/>
  <c r="E13" i="1"/>
  <c r="E11" i="1" s="1"/>
  <c r="F191" i="1" l="1"/>
  <c r="F190" i="1" s="1"/>
  <c r="G191" i="1"/>
  <c r="G190" i="1" s="1"/>
  <c r="F53" i="1" l="1"/>
  <c r="F10" i="1" s="1"/>
  <c r="E191" i="1"/>
  <c r="E190" i="1" s="1"/>
  <c r="G53" i="1" l="1"/>
  <c r="G10" i="1" s="1"/>
  <c r="E53" i="1" l="1"/>
  <c r="E10" i="1" s="1"/>
</calcChain>
</file>

<file path=xl/sharedStrings.xml><?xml version="1.0" encoding="utf-8"?>
<sst xmlns="http://schemas.openxmlformats.org/spreadsheetml/2006/main" count="1048" uniqueCount="540">
  <si>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</si>
  <si>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</si>
  <si>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</si>
  <si>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</si>
  <si>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</si>
  <si>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</si>
  <si>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</si>
  <si>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</si>
  <si>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</si>
  <si>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</si>
  <si>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</si>
  <si>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</si>
  <si>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</si>
  <si>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</si>
  <si>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</si>
  <si>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</si>
  <si>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</si>
  <si>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</si>
  <si>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</si>
  <si>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</si>
  <si>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</si>
  <si>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</si>
  <si>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</si>
  <si>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</si>
  <si>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</si>
  <si>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</si>
  <si>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</si>
  <si>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</si>
  <si>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</si>
  <si>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</si>
  <si>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</si>
  <si>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</si>
  <si>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</si>
  <si>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</si>
  <si>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</si>
  <si>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</si>
  <si>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</si>
  <si>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</si>
  <si>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</si>
  <si>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</si>
  <si>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</si>
  <si>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</si>
  <si>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</si>
  <si>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</si>
  <si>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</si>
  <si>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</si>
  <si>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</si>
  <si>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</si>
  <si>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</si>
  <si>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</si>
  <si>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</si>
  <si>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</si>
  <si>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</si>
  <si>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</si>
  <si>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</si>
  <si>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</si>
  <si>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</si>
  <si>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</si>
  <si>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</si>
  <si>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</si>
  <si>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</si>
  <si>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</si>
  <si>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</si>
  <si>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</si>
  <si>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</si>
  <si>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</si>
  <si>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</si>
  <si>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</si>
  <si>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</si>
  <si>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</si>
  <si>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</si>
  <si>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</si>
  <si>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</si>
  <si>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</si>
  <si>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</si>
  <si>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</si>
  <si>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</si>
  <si>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</si>
  <si>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</si>
  <si>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</si>
  <si>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</si>
  <si>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</si>
  <si>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</si>
  <si>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</si>
  <si>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</si>
  <si>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</si>
  <si>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</si>
  <si>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</si>
  <si>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</si>
  <si>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</si>
  <si>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</si>
  <si>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</si>
  <si>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</si>
  <si>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</si>
  <si>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</si>
  <si>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</si>
  <si>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</si>
  <si>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</si>
  <si>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</si>
  <si>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</si>
  <si>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</si>
  <si>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</si>
  <si>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</si>
  <si>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</si>
  <si>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</si>
  <si>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</si>
  <si>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</si>
  <si>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</si>
  <si>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</si>
  <si>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</si>
  <si>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</si>
  <si>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</si>
  <si>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</si>
  <si>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</si>
  <si>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</si>
  <si>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</si>
  <si>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</si>
  <si>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</si>
  <si>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</si>
  <si>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</si>
  <si>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</si>
  <si>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</si>
  <si>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</si>
  <si>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</si>
  <si>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</si>
  <si>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</si>
  <si>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</si>
  <si>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</si>
  <si>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</si>
  <si>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</si>
  <si>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</si>
  <si>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</si>
  <si>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</si>
  <si>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</si>
  <si>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</si>
  <si>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</si>
  <si>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</si>
  <si>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</si>
  <si>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</si>
  <si>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</si>
  <si>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</si>
  <si>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</si>
  <si>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</si>
  <si>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</si>
  <si>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</si>
  <si>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</si>
  <si>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</si>
  <si>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</si>
  <si>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</si>
  <si>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</si>
  <si>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</si>
  <si>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</si>
  <si>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</si>
  <si>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</si>
  <si>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</si>
  <si>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</si>
  <si>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</si>
  <si>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</si>
  <si>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</si>
  <si>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</si>
  <si>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</si>
  <si>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</si>
  <si>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</si>
  <si>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</si>
  <si>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</si>
  <si>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</si>
  <si>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</si>
  <si>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</si>
  <si>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</si>
  <si>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</si>
  <si>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</si>
  <si>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</si>
  <si>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</si>
  <si>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</si>
  <si>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</si>
  <si>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</si>
  <si>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</si>
  <si>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</si>
  <si>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</si>
  <si>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</si>
  <si>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</si>
  <si>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</si>
  <si>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</si>
  <si>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</si>
  <si>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</si>
  <si>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</si>
  <si>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</si>
  <si>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</si>
  <si>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</si>
  <si>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</si>
  <si>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</si>
  <si>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</si>
  <si>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</si>
  <si>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</si>
  <si>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</si>
  <si>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</si>
  <si>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</si>
  <si>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</si>
  <si>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</si>
  <si>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</si>
  <si>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</si>
  <si>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</si>
  <si>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</si>
  <si>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</si>
  <si>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</si>
  <si>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</si>
  <si>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</si>
  <si>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</si>
  <si>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</si>
  <si>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</si>
  <si>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</si>
  <si>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</si>
  <si>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</si>
  <si>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</si>
  <si>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</si>
  <si>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</si>
  <si>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</si>
  <si>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</si>
  <si>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</si>
  <si>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</si>
  <si>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</si>
  <si>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</si>
  <si>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</si>
  <si>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</si>
  <si>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</si>
  <si>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</si>
  <si>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</si>
  <si>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</si>
  <si>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</si>
  <si>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</si>
  <si>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</si>
  <si>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</si>
  <si>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</si>
  <si>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</si>
  <si>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</si>
  <si>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</si>
  <si>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</si>
  <si>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</si>
  <si>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</si>
  <si>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</si>
  <si>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</si>
  <si>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</si>
  <si>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</si>
  <si>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</si>
  <si>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</si>
  <si>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</si>
  <si>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</si>
  <si>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</si>
  <si>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</si>
  <si>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</si>
  <si>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</si>
  <si>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</si>
  <si>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</si>
  <si>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</si>
  <si>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</si>
  <si>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</si>
  <si>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</si>
  <si>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</si>
  <si>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</si>
  <si>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</si>
  <si>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</si>
  <si>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</si>
  <si>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</si>
  <si>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</si>
  <si>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</si>
  <si>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</si>
  <si>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</si>
  <si>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</si>
  <si>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</si>
  <si>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</si>
  <si>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</si>
  <si>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</si>
  <si>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</si>
  <si>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</si>
  <si>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</si>
  <si>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</si>
  <si>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</si>
  <si>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</si>
  <si>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</si>
  <si>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</si>
  <si>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</si>
  <si>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</si>
  <si>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</si>
  <si>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</si>
  <si>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</si>
  <si>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</si>
  <si>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</si>
  <si>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</si>
  <si>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</si>
  <si>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</si>
  <si>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</si>
  <si>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</si>
  <si>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</si>
  <si>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</si>
  <si>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</si>
  <si>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</si>
  <si>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</si>
  <si>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</si>
  <si>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</si>
  <si>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</si>
  <si>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</si>
  <si>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</si>
  <si>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</si>
  <si>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</si>
  <si>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</si>
  <si>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</si>
  <si>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</si>
  <si>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</si>
  <si>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</si>
  <si>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</si>
  <si>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</si>
  <si>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</si>
  <si>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</si>
  <si>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</si>
  <si>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</si>
  <si>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</si>
  <si>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</si>
  <si>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</si>
  <si>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</si>
  <si>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</si>
  <si>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</si>
  <si>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</si>
  <si>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</si>
  <si>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</si>
  <si>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</si>
  <si>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</si>
  <si>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</si>
  <si>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</si>
  <si>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</si>
  <si>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</si>
  <si>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</si>
  <si>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</si>
  <si>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</si>
  <si>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</si>
  <si>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</si>
  <si>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</si>
  <si>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</si>
  <si>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</si>
  <si>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</si>
  <si>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</si>
  <si>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</si>
  <si>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</si>
  <si>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</si>
  <si>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</si>
  <si>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</si>
  <si>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</si>
  <si>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</si>
  <si>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</si>
  <si>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</si>
  <si>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</si>
  <si>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</si>
  <si>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</si>
  <si>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</si>
  <si>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</si>
  <si>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</si>
  <si>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</si>
  <si>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</si>
  <si>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</si>
  <si>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</si>
  <si>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</si>
  <si>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</si>
  <si>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</si>
  <si>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</si>
  <si>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</si>
  <si>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</si>
  <si>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</si>
  <si>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</si>
  <si>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</si>
  <si>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</si>
  <si>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</si>
  <si>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</si>
  <si>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</si>
  <si>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</si>
  <si>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</si>
  <si>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</si>
  <si>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</si>
  <si>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</si>
  <si>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</si>
  <si>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</si>
  <si>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</si>
  <si>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</si>
  <si>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</si>
  <si>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</si>
  <si>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</si>
  <si>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</si>
  <si>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</si>
  <si>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</si>
  <si>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</si>
  <si>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</si>
  <si>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</si>
  <si>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</si>
  <si>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</si>
  <si>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</si>
  <si>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</si>
  <si>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</si>
  <si>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</si>
  <si>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</si>
  <si>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</si>
  <si>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</si>
  <si>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</si>
  <si>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</si>
  <si>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</si>
  <si>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</si>
  <si>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</si>
  <si>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</si>
  <si>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</si>
  <si>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</si>
  <si>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</si>
  <si>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</si>
  <si>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</si>
  <si>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</si>
  <si>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</si>
  <si>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</si>
  <si>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</si>
  <si>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</si>
  <si>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</si>
  <si>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</si>
  <si>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</si>
  <si>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</si>
  <si>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</si>
  <si>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</si>
  <si>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</si>
  <si>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</si>
  <si>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</si>
  <si>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</si>
  <si>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</si>
  <si>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</si>
  <si>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</si>
  <si>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</si>
  <si>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</si>
  <si>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</si>
  <si>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</si>
  <si>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</si>
  <si>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</si>
  <si>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</si>
  <si>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</si>
  <si>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</si>
  <si>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</si>
  <si>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</si>
  <si>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</si>
  <si>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</si>
  <si>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</si>
  <si>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</si>
  <si>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</si>
  <si>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</si>
  <si>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</si>
  <si>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</si>
  <si>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</si>
  <si>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</si>
  <si>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</si>
  <si>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</si>
  <si>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</si>
  <si>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</si>
  <si>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</si>
  <si>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</si>
  <si>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</si>
  <si>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</si>
  <si>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</si>
  <si>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</si>
  <si>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</si>
  <si>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</si>
  <si>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</si>
  <si>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</si>
  <si>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</si>
  <si>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</si>
  <si>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</si>
  <si>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</si>
  <si>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</si>
  <si>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</si>
  <si>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</si>
  <si>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</si>
  <si>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</si>
  <si>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</si>
  <si>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</si>
  <si>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</si>
  <si>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</si>
  <si>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</si>
  <si>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</si>
  <si>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</si>
  <si>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</si>
  <si>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</si>
  <si>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</si>
  <si>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</si>
  <si>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</si>
  <si>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</si>
  <si>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</si>
  <si>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</si>
  <si>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</si>
  <si>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</si>
  <si>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</si>
  <si>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</si>
  <si>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</si>
  <si>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</si>
  <si>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</si>
  <si>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</si>
  <si>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</si>
  <si>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</si>
  <si>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</si>
  <si>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</si>
  <si>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</si>
  <si>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</si>
  <si>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</si>
  <si>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</si>
  <si>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</si>
  <si>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</si>
  <si>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</si>
  <si>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</si>
  <si>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</si>
  <si>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</si>
  <si>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</si>
  <si>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</si>
  <si>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Приобретение жилого дома в с. Нижняя Пеша Сельского поселения «Пешский сельсовет» ЗР НАО</t>
  </si>
  <si>
    <t>4.1.11</t>
  </si>
  <si>
    <t>Снос (демонтаж) жилого дома № 23 по ул. Новая в п. Харута Сельского поселения «Хоседа-Хардский сельсовет» ЗР НАО</t>
  </si>
  <si>
    <t>Снос (демонтаж) жилого дома № 10 по ул. Советская в п. Харута Сельского поселения «Хоседа-Хардский сельсовет» ЗР НАО</t>
  </si>
  <si>
    <t>4.1.12</t>
  </si>
  <si>
    <t>Капитальный ремонт жилого дома № 31 в с. Великовисочное Сельского поселения «Великовисочный сельсовет» ЗР НАО</t>
  </si>
  <si>
    <t>Текущий ремонт квартиры № 1 в жилом доме № 14 по ул. Колхозная в п. Харута Сельского поселения «Хоседа-Хардский сельсовет» ЗР НАО</t>
  </si>
  <si>
    <t>Капитальный ремонт квартиры № 3 в многоквартирном доме № 25 в с. Оксино Сельского поселения «Пустозерский сельсовет» ЗР НАО</t>
  </si>
  <si>
    <t>Приобретение трех жилых помещений в с. Ома Сельского поселения «Омский сельсовет» ЗР НАО</t>
  </si>
  <si>
    <t>Текущий ремонт квартир № 2; 13; 15; 16 в жилом доме № 5 по ул. Дубровина в п. Амдерма Сельского поселения «Поселок Амдерма» ЗР НАО</t>
  </si>
  <si>
    <t>Текущий ремонт квартиры № 28 в жилом доме № 13 «А» по ул. Ленина в п. Амдерма Сельского поселения «Поселок Амдерма» ЗР НАО</t>
  </si>
  <si>
    <t>2.1.129</t>
  </si>
  <si>
    <t>2.1.130</t>
  </si>
  <si>
    <t>2.1.131</t>
  </si>
  <si>
    <t>2.1.132</t>
  </si>
  <si>
    <t>2.1.133</t>
  </si>
  <si>
    <t>1.40</t>
  </si>
  <si>
    <t>2.1.134</t>
  </si>
  <si>
    <t>Капитальный ремонт жилого дома № 3А по ул. Калинина в с. Нижняя Пеша Сельского поселения «Пешский сельсовет» ЗР НАО</t>
  </si>
  <si>
    <t>Снос (демонтаж) жилого дома № 2 по ул. Центральная в п. Амдерма Сельского поселения «Поселок Амдерма» ЗР НАО</t>
  </si>
  <si>
    <t>4.1.13</t>
  </si>
  <si>
    <t>4.1.14</t>
  </si>
  <si>
    <t>Снос (демонтаж) жилого дома № 8 по ул. Дубровина в п. Амдерма Сельского поселения «Поселок Амдерма» ЗР НАО</t>
  </si>
  <si>
    <t>2.1.135</t>
  </si>
  <si>
    <t>Приобретение жилых помещений в п. Нельмин-Нос Сельского поселения «Малоземельский сельсовет» ЗР НАО</t>
  </si>
  <si>
    <t>Приобретение жилых помещений в с. Нижняя Пеша Сельского поселения «Пешский сельсовет» ЗР НАО</t>
  </si>
  <si>
    <t>1.41</t>
  </si>
  <si>
    <t>Приобретение жилых помещений в д. Андег Сельского поселения «Андегский сельсовет» ЗР НАО</t>
  </si>
  <si>
    <t>Приобретение жилых домов в с. Несь Сельского поселения "Канинский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</si>
</sst>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17" zoomScale="110" zoomScaleNormal="100" zoomScaleSheetLayoutView="110" workbookViewId="0">
      <selection activeCell="I19" sqref="I19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4" t="s">
        <v>39</v>
      </c>
      <c r="L1" s="84"/>
      <c r="M1" s="84"/>
      <c r="N1" s="84"/>
      <c r="O1" s="84"/>
    </row>
    <row r="2" spans="1:15" ht="60" customHeight="1" x14ac:dyDescent="0.25">
      <c r="A2" s="85" t="s">
        <v>40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36.75" customHeight="1" x14ac:dyDescent="0.25">
      <c r="A3" s="86" t="s">
        <v>25</v>
      </c>
      <c r="B3" s="86" t="s">
        <v>26</v>
      </c>
      <c r="C3" s="86" t="s">
        <v>27</v>
      </c>
      <c r="D3" s="86" t="s">
        <v>28</v>
      </c>
      <c r="E3" s="86" t="s">
        <v>29</v>
      </c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 ht="53.25" customHeight="1" x14ac:dyDescent="0.25">
      <c r="A4" s="87"/>
      <c r="B4" s="87"/>
      <c r="C4" s="86"/>
      <c r="D4" s="86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8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f>3.4+0.2</f>
        <v>3.6</v>
      </c>
      <c r="J5" s="38">
        <v>5.5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9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66</v>
      </c>
      <c r="J6" s="37">
        <v>103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9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27.35</v>
      </c>
      <c r="J7" s="31">
        <v>27.45</v>
      </c>
      <c r="K7" s="31">
        <v>27.66</v>
      </c>
      <c r="L7" s="83">
        <v>27.66</v>
      </c>
      <c r="M7" s="32">
        <v>0</v>
      </c>
      <c r="N7" s="32">
        <v>0</v>
      </c>
      <c r="O7" s="32">
        <v>0</v>
      </c>
    </row>
    <row r="8" spans="1:15" ht="45" x14ac:dyDescent="0.25">
      <c r="A8" s="90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f>4-2</f>
        <v>2</v>
      </c>
      <c r="J8" s="37">
        <v>1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8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26</v>
      </c>
      <c r="J9" s="37">
        <v>15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9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90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8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9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90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1">
        <f>0.8+1.23</f>
        <v>2.0300000000000002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f>2-1</f>
        <v>1</v>
      </c>
      <c r="J16" s="37">
        <v>1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91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1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7">
        <v>4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91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91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91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91"/>
      <c r="B22" s="53" t="s">
        <v>421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A5:A8"/>
    <mergeCell ref="A12:A14"/>
    <mergeCell ref="A9:A11"/>
    <mergeCell ref="E3:O3"/>
    <mergeCell ref="A17:A22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40"/>
  <sheetViews>
    <sheetView tabSelected="1" view="pageBreakPreview" zoomScale="60" zoomScaleNormal="70" workbookViewId="0">
      <pane xSplit="4" ySplit="9" topLeftCell="O37" activePane="bottomRight" state="frozen"/>
      <selection pane="topRight" activeCell="E1" sqref="E1"/>
      <selection pane="bottomLeft" activeCell="A10" sqref="A10"/>
      <selection pane="bottomRight" activeCell="P40" sqref="P40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5.5703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4.425781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8" t="s">
        <v>35</v>
      </c>
      <c r="AY1" s="98"/>
      <c r="AZ1" s="98"/>
    </row>
    <row r="2" spans="1:55" ht="44.25" customHeight="1" x14ac:dyDescent="0.25">
      <c r="AX2" s="98"/>
      <c r="AY2" s="98"/>
      <c r="AZ2" s="98"/>
    </row>
    <row r="3" spans="1:55" ht="30.75" customHeight="1" x14ac:dyDescent="0.25">
      <c r="A3" s="103" t="s">
        <v>34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"/>
      <c r="AJ3" s="1"/>
      <c r="AK3" s="1"/>
      <c r="AN3" s="1"/>
      <c r="AO3" s="1"/>
      <c r="AR3" s="1"/>
      <c r="AS3" s="1"/>
      <c r="AV3" s="1"/>
      <c r="AW3" s="1"/>
      <c r="AX3" s="98"/>
      <c r="AY3" s="98"/>
      <c r="AZ3" s="98"/>
      <c r="BA3" s="15"/>
      <c r="BB3" s="15"/>
      <c r="BC3" s="15"/>
    </row>
    <row r="4" spans="1:55" x14ac:dyDescent="0.25">
      <c r="E4" s="3"/>
    </row>
    <row r="5" spans="1:55" x14ac:dyDescent="0.25">
      <c r="A5" s="104" t="s">
        <v>0</v>
      </c>
      <c r="B5" s="102" t="s">
        <v>1</v>
      </c>
      <c r="C5" s="102" t="s">
        <v>2</v>
      </c>
      <c r="D5" s="102" t="s">
        <v>3</v>
      </c>
      <c r="E5" s="97" t="s">
        <v>4</v>
      </c>
      <c r="F5" s="97"/>
      <c r="G5" s="97"/>
      <c r="H5" s="97"/>
      <c r="I5" s="97" t="s">
        <v>5</v>
      </c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104"/>
      <c r="B6" s="102"/>
      <c r="C6" s="102"/>
      <c r="D6" s="102"/>
      <c r="E6" s="97"/>
      <c r="F6" s="97"/>
      <c r="G6" s="97"/>
      <c r="H6" s="97"/>
      <c r="I6" s="97" t="s">
        <v>6</v>
      </c>
      <c r="J6" s="97"/>
      <c r="K6" s="97"/>
      <c r="L6" s="97"/>
      <c r="M6" s="97" t="s">
        <v>7</v>
      </c>
      <c r="N6" s="97"/>
      <c r="O6" s="97"/>
      <c r="P6" s="97"/>
      <c r="Q6" s="97" t="s">
        <v>8</v>
      </c>
      <c r="R6" s="97"/>
      <c r="S6" s="97"/>
      <c r="T6" s="97"/>
      <c r="U6" s="97" t="s">
        <v>9</v>
      </c>
      <c r="V6" s="97"/>
      <c r="W6" s="97"/>
      <c r="X6" s="97"/>
      <c r="Y6" s="97" t="s">
        <v>10</v>
      </c>
      <c r="Z6" s="97"/>
      <c r="AA6" s="97"/>
      <c r="AB6" s="97"/>
      <c r="AC6" s="97" t="s">
        <v>11</v>
      </c>
      <c r="AD6" s="97"/>
      <c r="AE6" s="97"/>
      <c r="AF6" s="97"/>
      <c r="AG6" s="97" t="s">
        <v>12</v>
      </c>
      <c r="AH6" s="97"/>
      <c r="AI6" s="97"/>
      <c r="AJ6" s="97"/>
      <c r="AK6" s="97" t="s">
        <v>13</v>
      </c>
      <c r="AL6" s="97"/>
      <c r="AM6" s="97"/>
      <c r="AN6" s="97"/>
      <c r="AO6" s="97" t="s">
        <v>14</v>
      </c>
      <c r="AP6" s="97"/>
      <c r="AQ6" s="97"/>
      <c r="AR6" s="97"/>
      <c r="AS6" s="97" t="s">
        <v>15</v>
      </c>
      <c r="AT6" s="97"/>
      <c r="AU6" s="97"/>
      <c r="AV6" s="97"/>
      <c r="AW6" s="97" t="s">
        <v>16</v>
      </c>
      <c r="AX6" s="97"/>
      <c r="AY6" s="97"/>
      <c r="AZ6" s="97"/>
    </row>
    <row r="7" spans="1:55" x14ac:dyDescent="0.25">
      <c r="A7" s="104"/>
      <c r="B7" s="102"/>
      <c r="C7" s="102"/>
      <c r="D7" s="102"/>
      <c r="E7" s="100" t="s">
        <v>17</v>
      </c>
      <c r="F7" s="101"/>
      <c r="G7" s="101"/>
      <c r="H7" s="101"/>
      <c r="I7" s="100" t="s">
        <v>17</v>
      </c>
      <c r="J7" s="101"/>
      <c r="K7" s="101"/>
      <c r="L7" s="101"/>
      <c r="M7" s="100" t="s">
        <v>17</v>
      </c>
      <c r="N7" s="101"/>
      <c r="O7" s="101"/>
      <c r="P7" s="101"/>
      <c r="Q7" s="100" t="s">
        <v>17</v>
      </c>
      <c r="R7" s="101"/>
      <c r="S7" s="101"/>
      <c r="T7" s="101"/>
      <c r="U7" s="100" t="s">
        <v>17</v>
      </c>
      <c r="V7" s="101"/>
      <c r="W7" s="101"/>
      <c r="X7" s="101"/>
      <c r="Y7" s="100" t="s">
        <v>17</v>
      </c>
      <c r="Z7" s="101"/>
      <c r="AA7" s="101"/>
      <c r="AB7" s="101"/>
      <c r="AC7" s="100" t="s">
        <v>17</v>
      </c>
      <c r="AD7" s="101"/>
      <c r="AE7" s="101"/>
      <c r="AF7" s="101"/>
      <c r="AG7" s="100" t="s">
        <v>17</v>
      </c>
      <c r="AH7" s="101"/>
      <c r="AI7" s="101"/>
      <c r="AJ7" s="101"/>
      <c r="AK7" s="100" t="s">
        <v>17</v>
      </c>
      <c r="AL7" s="101"/>
      <c r="AM7" s="101"/>
      <c r="AN7" s="101"/>
      <c r="AO7" s="100" t="s">
        <v>17</v>
      </c>
      <c r="AP7" s="101"/>
      <c r="AQ7" s="101"/>
      <c r="AR7" s="101"/>
      <c r="AS7" s="100" t="s">
        <v>17</v>
      </c>
      <c r="AT7" s="101"/>
      <c r="AU7" s="101"/>
      <c r="AV7" s="101"/>
      <c r="AW7" s="100" t="s">
        <v>17</v>
      </c>
      <c r="AX7" s="101"/>
      <c r="AY7" s="101"/>
      <c r="AZ7" s="101"/>
    </row>
    <row r="8" spans="1:55" s="7" customFormat="1" ht="52.5" customHeight="1" x14ac:dyDescent="0.25">
      <c r="A8" s="104"/>
      <c r="B8" s="102"/>
      <c r="C8" s="102"/>
      <c r="D8" s="102"/>
      <c r="E8" s="100"/>
      <c r="F8" s="81" t="s">
        <v>18</v>
      </c>
      <c r="G8" s="81" t="s">
        <v>19</v>
      </c>
      <c r="H8" s="81" t="s">
        <v>20</v>
      </c>
      <c r="I8" s="100"/>
      <c r="J8" s="81" t="s">
        <v>18</v>
      </c>
      <c r="K8" s="81" t="s">
        <v>19</v>
      </c>
      <c r="L8" s="81" t="s">
        <v>20</v>
      </c>
      <c r="M8" s="100"/>
      <c r="N8" s="81" t="s">
        <v>18</v>
      </c>
      <c r="O8" s="81" t="s">
        <v>19</v>
      </c>
      <c r="P8" s="81" t="s">
        <v>20</v>
      </c>
      <c r="Q8" s="100"/>
      <c r="R8" s="81" t="s">
        <v>18</v>
      </c>
      <c r="S8" s="81" t="s">
        <v>19</v>
      </c>
      <c r="T8" s="81" t="s">
        <v>20</v>
      </c>
      <c r="U8" s="100"/>
      <c r="V8" s="81" t="s">
        <v>18</v>
      </c>
      <c r="W8" s="81" t="s">
        <v>19</v>
      </c>
      <c r="X8" s="81" t="s">
        <v>20</v>
      </c>
      <c r="Y8" s="100"/>
      <c r="Z8" s="81" t="s">
        <v>18</v>
      </c>
      <c r="AA8" s="81" t="s">
        <v>19</v>
      </c>
      <c r="AB8" s="81" t="s">
        <v>20</v>
      </c>
      <c r="AC8" s="100"/>
      <c r="AD8" s="81" t="s">
        <v>18</v>
      </c>
      <c r="AE8" s="81" t="s">
        <v>19</v>
      </c>
      <c r="AF8" s="81" t="s">
        <v>20</v>
      </c>
      <c r="AG8" s="100"/>
      <c r="AH8" s="81" t="s">
        <v>18</v>
      </c>
      <c r="AI8" s="81" t="s">
        <v>19</v>
      </c>
      <c r="AJ8" s="81" t="s">
        <v>20</v>
      </c>
      <c r="AK8" s="100"/>
      <c r="AL8" s="81" t="s">
        <v>18</v>
      </c>
      <c r="AM8" s="81" t="s">
        <v>19</v>
      </c>
      <c r="AN8" s="81" t="s">
        <v>20</v>
      </c>
      <c r="AO8" s="100"/>
      <c r="AP8" s="81" t="s">
        <v>18</v>
      </c>
      <c r="AQ8" s="81" t="s">
        <v>19</v>
      </c>
      <c r="AR8" s="81" t="s">
        <v>20</v>
      </c>
      <c r="AS8" s="100"/>
      <c r="AT8" s="81" t="s">
        <v>18</v>
      </c>
      <c r="AU8" s="81" t="s">
        <v>19</v>
      </c>
      <c r="AV8" s="81" t="s">
        <v>20</v>
      </c>
      <c r="AW8" s="100"/>
      <c r="AX8" s="81" t="s">
        <v>18</v>
      </c>
      <c r="AY8" s="81" t="s">
        <v>19</v>
      </c>
      <c r="AZ8" s="81" t="s">
        <v>20</v>
      </c>
    </row>
    <row r="9" spans="1:55" s="7" customFormat="1" x14ac:dyDescent="0.25">
      <c r="A9" s="80">
        <v>1</v>
      </c>
      <c r="B9" s="81">
        <v>2</v>
      </c>
      <c r="C9" s="81">
        <v>3</v>
      </c>
      <c r="D9" s="81">
        <v>4</v>
      </c>
      <c r="E9" s="81">
        <v>5</v>
      </c>
      <c r="F9" s="81">
        <v>6</v>
      </c>
      <c r="G9" s="81">
        <v>7</v>
      </c>
      <c r="H9" s="81">
        <v>8</v>
      </c>
      <c r="I9" s="80" t="s">
        <v>148</v>
      </c>
      <c r="J9" s="81">
        <v>10</v>
      </c>
      <c r="K9" s="81">
        <v>11</v>
      </c>
      <c r="L9" s="80" t="s">
        <v>149</v>
      </c>
      <c r="M9" s="81">
        <v>13</v>
      </c>
      <c r="N9" s="81">
        <v>14</v>
      </c>
      <c r="O9" s="81">
        <v>15</v>
      </c>
      <c r="P9" s="81">
        <v>16</v>
      </c>
      <c r="Q9" s="80" t="s">
        <v>150</v>
      </c>
      <c r="R9" s="81">
        <v>18</v>
      </c>
      <c r="S9" s="81">
        <v>19</v>
      </c>
      <c r="T9" s="80" t="s">
        <v>151</v>
      </c>
      <c r="U9" s="81">
        <v>21</v>
      </c>
      <c r="V9" s="81">
        <v>22</v>
      </c>
      <c r="W9" s="81">
        <v>23</v>
      </c>
      <c r="X9" s="81">
        <v>24</v>
      </c>
      <c r="Y9" s="80" t="s">
        <v>152</v>
      </c>
      <c r="Z9" s="81">
        <v>26</v>
      </c>
      <c r="AA9" s="81">
        <v>27</v>
      </c>
      <c r="AB9" s="80" t="s">
        <v>153</v>
      </c>
      <c r="AC9" s="81">
        <v>29</v>
      </c>
      <c r="AD9" s="81">
        <v>30</v>
      </c>
      <c r="AE9" s="81">
        <v>31</v>
      </c>
      <c r="AF9" s="81">
        <v>32</v>
      </c>
      <c r="AG9" s="80" t="s">
        <v>154</v>
      </c>
      <c r="AH9" s="81">
        <v>34</v>
      </c>
      <c r="AI9" s="81">
        <v>35</v>
      </c>
      <c r="AJ9" s="80" t="s">
        <v>155</v>
      </c>
      <c r="AK9" s="81">
        <v>37</v>
      </c>
      <c r="AL9" s="81">
        <v>38</v>
      </c>
      <c r="AM9" s="81">
        <v>39</v>
      </c>
      <c r="AN9" s="81">
        <v>40</v>
      </c>
      <c r="AO9" s="80" t="s">
        <v>156</v>
      </c>
      <c r="AP9" s="81">
        <v>42</v>
      </c>
      <c r="AQ9" s="81">
        <v>43</v>
      </c>
      <c r="AR9" s="80" t="s">
        <v>157</v>
      </c>
      <c r="AS9" s="81">
        <v>45</v>
      </c>
      <c r="AT9" s="81">
        <v>46</v>
      </c>
      <c r="AU9" s="81">
        <v>47</v>
      </c>
      <c r="AV9" s="81">
        <v>48</v>
      </c>
      <c r="AW9" s="80" t="s">
        <v>158</v>
      </c>
      <c r="AX9" s="81">
        <v>50</v>
      </c>
      <c r="AY9" s="81">
        <v>51</v>
      </c>
      <c r="AZ9" s="80" t="s">
        <v>159</v>
      </c>
    </row>
    <row r="10" spans="1:55" s="9" customFormat="1" x14ac:dyDescent="0.25">
      <c r="A10" s="80"/>
      <c r="B10" s="102" t="s">
        <v>33</v>
      </c>
      <c r="C10" s="102"/>
      <c r="D10" s="102"/>
      <c r="E10" s="8">
        <f t="shared" ref="E10:AZ10" si="0">E11+E53+E201+E208+E226+E228</f>
        <v>975256.89999999991</v>
      </c>
      <c r="F10" s="8">
        <f t="shared" si="0"/>
        <v>172031.2</v>
      </c>
      <c r="G10" s="8">
        <f t="shared" si="0"/>
        <v>803225.69999999972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291941.2</v>
      </c>
      <c r="Z10" s="8">
        <f t="shared" si="0"/>
        <v>150212.6</v>
      </c>
      <c r="AA10" s="8">
        <f t="shared" si="0"/>
        <v>141728.6</v>
      </c>
      <c r="AB10" s="8">
        <f t="shared" si="0"/>
        <v>0</v>
      </c>
      <c r="AC10" s="8">
        <f t="shared" si="0"/>
        <v>171153.6</v>
      </c>
      <c r="AD10" s="8">
        <f t="shared" si="0"/>
        <v>21818.6</v>
      </c>
      <c r="AE10" s="8">
        <f t="shared" si="0"/>
        <v>149335.00000000003</v>
      </c>
      <c r="AF10" s="8">
        <f t="shared" si="0"/>
        <v>0</v>
      </c>
      <c r="AG10" s="8">
        <f t="shared" si="0"/>
        <v>115000</v>
      </c>
      <c r="AH10" s="8">
        <f t="shared" si="0"/>
        <v>0</v>
      </c>
      <c r="AI10" s="8">
        <f t="shared" si="0"/>
        <v>115000</v>
      </c>
      <c r="AJ10" s="8">
        <f t="shared" si="0"/>
        <v>0</v>
      </c>
      <c r="AK10" s="8">
        <f t="shared" si="0"/>
        <v>80000</v>
      </c>
      <c r="AL10" s="8">
        <f t="shared" si="0"/>
        <v>0</v>
      </c>
      <c r="AM10" s="8">
        <f t="shared" si="0"/>
        <v>80000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80" t="s">
        <v>21</v>
      </c>
      <c r="B11" s="99" t="s">
        <v>36</v>
      </c>
      <c r="C11" s="99"/>
      <c r="D11" s="99"/>
      <c r="E11" s="8">
        <f t="shared" ref="E11:AZ11" si="1">SUM(E12:E52)</f>
        <v>526191.00000000012</v>
      </c>
      <c r="F11" s="8">
        <f t="shared" si="1"/>
        <v>172031.2</v>
      </c>
      <c r="G11" s="8">
        <f t="shared" si="1"/>
        <v>354159.79999999993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201335.6</v>
      </c>
      <c r="Z11" s="8">
        <f t="shared" si="1"/>
        <v>150212.6</v>
      </c>
      <c r="AA11" s="8">
        <f t="shared" si="1"/>
        <v>51123</v>
      </c>
      <c r="AB11" s="8">
        <f t="shared" si="1"/>
        <v>0</v>
      </c>
      <c r="AC11" s="8">
        <f t="shared" si="1"/>
        <v>107468.49999999999</v>
      </c>
      <c r="AD11" s="8">
        <f t="shared" si="1"/>
        <v>21818.6</v>
      </c>
      <c r="AE11" s="8">
        <f t="shared" si="1"/>
        <v>85649.900000000009</v>
      </c>
      <c r="AF11" s="8">
        <f t="shared" si="1"/>
        <v>0</v>
      </c>
      <c r="AG11" s="8">
        <f t="shared" si="1"/>
        <v>85000</v>
      </c>
      <c r="AH11" s="8">
        <f t="shared" si="1"/>
        <v>0</v>
      </c>
      <c r="AI11" s="8">
        <f t="shared" si="1"/>
        <v>85000</v>
      </c>
      <c r="AJ11" s="8">
        <f t="shared" si="1"/>
        <v>0</v>
      </c>
      <c r="AK11" s="8">
        <f t="shared" si="1"/>
        <v>50000</v>
      </c>
      <c r="AL11" s="8">
        <f t="shared" si="1"/>
        <v>0</v>
      </c>
      <c r="AM11" s="8">
        <f t="shared" si="1"/>
        <v>50000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6" si="2">I12+M12+Q12+U12+Y12+AC12+AG12+AK12+AO12</f>
        <v>20754.899999999998</v>
      </c>
      <c r="F12" s="13">
        <f t="shared" ref="F12:F36" si="3">J12+N12+R12+V12+Z12+AD12+AH12+AL12+AP12</f>
        <v>0</v>
      </c>
      <c r="G12" s="13">
        <f t="shared" ref="G12:G36" si="4">K12+O12+S12+W12+AA12+AE12+AI12+AM12+AQ12</f>
        <v>20754.899999999998</v>
      </c>
      <c r="H12" s="13">
        <f t="shared" ref="H12:H36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70547.200000000012</v>
      </c>
      <c r="F14" s="13">
        <f t="shared" si="3"/>
        <v>42304.600000000006</v>
      </c>
      <c r="G14" s="13">
        <f t="shared" si="4"/>
        <v>28242.6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23018.000000000007</v>
      </c>
      <c r="Z14" s="36">
        <f>16772.4+25532.2-21818.6</f>
        <v>20486.000000000007</v>
      </c>
      <c r="AA14" s="36">
        <f>4317.1+907.5-2692.6</f>
        <v>2532.0000000000005</v>
      </c>
      <c r="AB14" s="29">
        <v>0</v>
      </c>
      <c r="AC14" s="13">
        <f>AE14+AD14</f>
        <v>47529.2</v>
      </c>
      <c r="AD14" s="36">
        <v>21818.6</v>
      </c>
      <c r="AE14" s="36">
        <f>2692.6+20486+2532</f>
        <v>25710.6</v>
      </c>
      <c r="AF14" s="29">
        <v>0</v>
      </c>
      <c r="AG14" s="13">
        <f t="shared" ref="AG14" si="18">AI14</f>
        <v>0</v>
      </c>
      <c r="AH14" s="29">
        <v>0</v>
      </c>
      <c r="AI14" s="29">
        <v>0</v>
      </c>
      <c r="AJ14" s="29">
        <v>0</v>
      </c>
      <c r="AK14" s="13">
        <f t="shared" ref="AK14" si="19">AM14</f>
        <v>0</v>
      </c>
      <c r="AL14" s="29">
        <v>0</v>
      </c>
      <c r="AM14" s="29">
        <v>0</v>
      </c>
      <c r="AN14" s="29">
        <v>0</v>
      </c>
      <c r="AO14" s="13">
        <f t="shared" ref="AO14" si="20">AQ14</f>
        <v>0</v>
      </c>
      <c r="AP14" s="29">
        <v>0</v>
      </c>
      <c r="AQ14" s="29">
        <v>0</v>
      </c>
      <c r="AR14" s="29">
        <v>0</v>
      </c>
      <c r="AS14" s="13">
        <f t="shared" ref="AS14" si="21">AU14</f>
        <v>0</v>
      </c>
      <c r="AT14" s="29">
        <v>0</v>
      </c>
      <c r="AU14" s="29">
        <v>0</v>
      </c>
      <c r="AV14" s="29">
        <v>0</v>
      </c>
      <c r="AW14" s="13">
        <f t="shared" ref="AW14" si="22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8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63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1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9">
        <v>0</v>
      </c>
      <c r="S28" s="59">
        <v>63.2</v>
      </c>
      <c r="T28" s="50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9">
        <v>0</v>
      </c>
      <c r="S29" s="59">
        <v>74.599999999999994</v>
      </c>
      <c r="T29" s="50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9">
        <v>0</v>
      </c>
      <c r="S30" s="59">
        <v>30.9</v>
      </c>
      <c r="T30" s="50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4" si="139">S31+R31</f>
        <v>0</v>
      </c>
      <c r="R31" s="36">
        <v>0</v>
      </c>
      <c r="S31" s="55">
        <v>0</v>
      </c>
      <c r="T31" s="29">
        <v>0</v>
      </c>
      <c r="U31" s="13">
        <f t="shared" ref="U31:U34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4990</v>
      </c>
      <c r="F32" s="13">
        <f t="shared" si="3"/>
        <v>0</v>
      </c>
      <c r="G32" s="13">
        <f t="shared" si="4"/>
        <v>4990</v>
      </c>
      <c r="H32" s="13">
        <f t="shared" si="5"/>
        <v>0</v>
      </c>
      <c r="I32" s="48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5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4990</v>
      </c>
      <c r="Z32" s="29">
        <v>0</v>
      </c>
      <c r="AA32" s="36">
        <f>6084.7-1094.7</f>
        <v>4990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5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110.25" x14ac:dyDescent="0.25">
      <c r="A34" s="10" t="s">
        <v>327</v>
      </c>
      <c r="B34" s="69" t="s">
        <v>389</v>
      </c>
      <c r="C34" s="41" t="s">
        <v>22</v>
      </c>
      <c r="D34" s="11" t="s">
        <v>23</v>
      </c>
      <c r="E34" s="13">
        <f t="shared" si="2"/>
        <v>8344.2000000000007</v>
      </c>
      <c r="F34" s="13">
        <f t="shared" si="3"/>
        <v>0</v>
      </c>
      <c r="G34" s="13">
        <f t="shared" si="4"/>
        <v>8344.2000000000007</v>
      </c>
      <c r="H34" s="13">
        <f t="shared" si="5"/>
        <v>0</v>
      </c>
      <c r="I34" s="48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5">
        <v>0</v>
      </c>
      <c r="T34" s="29">
        <v>0</v>
      </c>
      <c r="U34" s="13">
        <f t="shared" si="140"/>
        <v>0</v>
      </c>
      <c r="V34" s="36">
        <v>0</v>
      </c>
      <c r="W34" s="36">
        <f>3898.9-3898.9</f>
        <v>0</v>
      </c>
      <c r="X34" s="29">
        <v>0</v>
      </c>
      <c r="Y34" s="13">
        <f t="shared" ref="Y34" si="166">AA34</f>
        <v>0</v>
      </c>
      <c r="Z34" s="29">
        <v>0</v>
      </c>
      <c r="AA34" s="36">
        <v>0</v>
      </c>
      <c r="AB34" s="29">
        <v>0</v>
      </c>
      <c r="AC34" s="13">
        <f t="shared" ref="AC34" si="167">AE34</f>
        <v>8344.2000000000007</v>
      </c>
      <c r="AD34" s="29">
        <v>0</v>
      </c>
      <c r="AE34" s="36">
        <v>8344.2000000000007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78.75" x14ac:dyDescent="0.25">
      <c r="A35" s="10" t="s">
        <v>365</v>
      </c>
      <c r="B35" s="69" t="s">
        <v>384</v>
      </c>
      <c r="C35" s="41" t="s">
        <v>22</v>
      </c>
      <c r="D35" s="11" t="s">
        <v>54</v>
      </c>
      <c r="E35" s="13">
        <f t="shared" si="2"/>
        <v>3399.8</v>
      </c>
      <c r="F35" s="13">
        <f t="shared" si="3"/>
        <v>0</v>
      </c>
      <c r="G35" s="13">
        <f t="shared" si="4"/>
        <v>3399.8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ref="Q35" si="175">S35+R35</f>
        <v>0</v>
      </c>
      <c r="R35" s="36">
        <v>0</v>
      </c>
      <c r="S35" s="55">
        <v>0</v>
      </c>
      <c r="T35" s="29">
        <v>0</v>
      </c>
      <c r="U35" s="13">
        <f t="shared" ref="U35" si="176">W35+V35</f>
        <v>3399.8</v>
      </c>
      <c r="V35" s="36">
        <v>0</v>
      </c>
      <c r="W35" s="36">
        <f>3494.8-95</f>
        <v>3399.8</v>
      </c>
      <c r="X35" s="29">
        <v>0</v>
      </c>
      <c r="Y35" s="13">
        <f t="shared" ref="Y35" si="177">AA35</f>
        <v>0</v>
      </c>
      <c r="Z35" s="29">
        <v>0</v>
      </c>
      <c r="AA35" s="29">
        <v>0</v>
      </c>
      <c r="AB35" s="29">
        <v>0</v>
      </c>
      <c r="AC35" s="13">
        <f t="shared" ref="AC35" si="178">AE35</f>
        <v>0</v>
      </c>
      <c r="AD35" s="29">
        <v>0</v>
      </c>
      <c r="AE35" s="29">
        <v>0</v>
      </c>
      <c r="AF35" s="29">
        <v>0</v>
      </c>
      <c r="AG35" s="13">
        <f t="shared" ref="AG35" si="179">AI35</f>
        <v>0</v>
      </c>
      <c r="AH35" s="29">
        <v>0</v>
      </c>
      <c r="AI35" s="29">
        <v>0</v>
      </c>
      <c r="AJ35" s="29">
        <v>0</v>
      </c>
      <c r="AK35" s="13">
        <f t="shared" ref="AK35" si="180">AM35</f>
        <v>0</v>
      </c>
      <c r="AL35" s="29">
        <v>0</v>
      </c>
      <c r="AM35" s="29">
        <v>0</v>
      </c>
      <c r="AN35" s="29">
        <v>0</v>
      </c>
      <c r="AO35" s="13">
        <f t="shared" ref="AO35" si="181">AQ35</f>
        <v>0</v>
      </c>
      <c r="AP35" s="29">
        <v>0</v>
      </c>
      <c r="AQ35" s="29">
        <v>0</v>
      </c>
      <c r="AR35" s="29">
        <v>0</v>
      </c>
      <c r="AS35" s="13">
        <f t="shared" ref="AS35" si="182">AU35</f>
        <v>0</v>
      </c>
      <c r="AT35" s="29">
        <v>0</v>
      </c>
      <c r="AU35" s="29">
        <v>0</v>
      </c>
      <c r="AV35" s="29">
        <v>0</v>
      </c>
      <c r="AW35" s="13">
        <f t="shared" ref="AW35" si="183">AY35</f>
        <v>0</v>
      </c>
      <c r="AX35" s="29">
        <v>0</v>
      </c>
      <c r="AY35" s="29">
        <v>0</v>
      </c>
      <c r="AZ35" s="29">
        <v>0</v>
      </c>
    </row>
    <row r="36" spans="1:52" ht="63" x14ac:dyDescent="0.25">
      <c r="A36" s="10" t="s">
        <v>378</v>
      </c>
      <c r="B36" s="69" t="s">
        <v>263</v>
      </c>
      <c r="C36" s="41" t="s">
        <v>22</v>
      </c>
      <c r="D36" s="11" t="s">
        <v>54</v>
      </c>
      <c r="E36" s="13">
        <f t="shared" si="2"/>
        <v>553.1</v>
      </c>
      <c r="F36" s="13">
        <f t="shared" si="3"/>
        <v>0</v>
      </c>
      <c r="G36" s="13">
        <f t="shared" si="4"/>
        <v>553.1</v>
      </c>
      <c r="H36" s="13">
        <f t="shared" si="5"/>
        <v>0</v>
      </c>
      <c r="I36" s="48">
        <f t="shared" ref="I36:I37" si="184">K36</f>
        <v>0</v>
      </c>
      <c r="J36" s="29">
        <v>0</v>
      </c>
      <c r="K36" s="35">
        <v>0</v>
      </c>
      <c r="L36" s="29">
        <v>0</v>
      </c>
      <c r="M36" s="13">
        <f t="shared" ref="M36:M37" si="185">O36</f>
        <v>0</v>
      </c>
      <c r="N36" s="29">
        <v>0</v>
      </c>
      <c r="O36" s="36">
        <v>0</v>
      </c>
      <c r="P36" s="29">
        <v>0</v>
      </c>
      <c r="Q36" s="13">
        <f t="shared" ref="Q36" si="186">S36+R36</f>
        <v>0</v>
      </c>
      <c r="R36" s="36">
        <v>0</v>
      </c>
      <c r="S36" s="55">
        <v>0</v>
      </c>
      <c r="T36" s="29">
        <v>0</v>
      </c>
      <c r="U36" s="13">
        <f t="shared" ref="U36" si="187">W36+V36</f>
        <v>553.1</v>
      </c>
      <c r="V36" s="36">
        <v>0</v>
      </c>
      <c r="W36" s="36">
        <v>553.1</v>
      </c>
      <c r="X36" s="29">
        <v>0</v>
      </c>
      <c r="Y36" s="13">
        <f t="shared" ref="Y36:Y37" si="188">AA36</f>
        <v>0</v>
      </c>
      <c r="Z36" s="29">
        <v>0</v>
      </c>
      <c r="AA36" s="29">
        <v>0</v>
      </c>
      <c r="AB36" s="29">
        <v>0</v>
      </c>
      <c r="AC36" s="13">
        <f t="shared" ref="AC36:AC37" si="189">AE36</f>
        <v>0</v>
      </c>
      <c r="AD36" s="29">
        <v>0</v>
      </c>
      <c r="AE36" s="29">
        <v>0</v>
      </c>
      <c r="AF36" s="29">
        <v>0</v>
      </c>
      <c r="AG36" s="13">
        <f t="shared" ref="AG36:AG37" si="190">AI36</f>
        <v>0</v>
      </c>
      <c r="AH36" s="29">
        <v>0</v>
      </c>
      <c r="AI36" s="29">
        <v>0</v>
      </c>
      <c r="AJ36" s="29">
        <v>0</v>
      </c>
      <c r="AK36" s="13">
        <f t="shared" ref="AK36:AK37" si="191">AM36</f>
        <v>0</v>
      </c>
      <c r="AL36" s="29">
        <v>0</v>
      </c>
      <c r="AM36" s="29">
        <v>0</v>
      </c>
      <c r="AN36" s="29">
        <v>0</v>
      </c>
      <c r="AO36" s="13">
        <f t="shared" ref="AO36:AO37" si="192">AQ36</f>
        <v>0</v>
      </c>
      <c r="AP36" s="29">
        <v>0</v>
      </c>
      <c r="AQ36" s="29">
        <v>0</v>
      </c>
      <c r="AR36" s="29">
        <v>0</v>
      </c>
      <c r="AS36" s="13">
        <f t="shared" ref="AS36:AS37" si="193">AU36</f>
        <v>0</v>
      </c>
      <c r="AT36" s="29">
        <v>0</v>
      </c>
      <c r="AU36" s="29">
        <v>0</v>
      </c>
      <c r="AV36" s="29">
        <v>0</v>
      </c>
      <c r="AW36" s="13">
        <f t="shared" ref="AW36:AW37" si="194">AY36</f>
        <v>0</v>
      </c>
      <c r="AX36" s="29">
        <v>0</v>
      </c>
      <c r="AY36" s="29">
        <v>0</v>
      </c>
      <c r="AZ36" s="29">
        <v>0</v>
      </c>
    </row>
    <row r="37" spans="1:52" ht="47.25" x14ac:dyDescent="0.25">
      <c r="A37" s="10" t="s">
        <v>379</v>
      </c>
      <c r="B37" s="19" t="s">
        <v>539</v>
      </c>
      <c r="C37" s="11" t="s">
        <v>22</v>
      </c>
      <c r="D37" s="11" t="s">
        <v>54</v>
      </c>
      <c r="E37" s="13">
        <f t="shared" ref="E37:E52" si="195">I37+M37+Q37+U37+Y37+AC37+AG37+AK37+AO37</f>
        <v>899.6</v>
      </c>
      <c r="F37" s="13">
        <f t="shared" ref="F37:H39" si="196">J37+N37+R37+V37+Z37+AD37+AH37+AL37+AP37+AT37+AX37</f>
        <v>0</v>
      </c>
      <c r="G37" s="13">
        <f t="shared" si="196"/>
        <v>899.6</v>
      </c>
      <c r="H37" s="13">
        <f t="shared" si="196"/>
        <v>0</v>
      </c>
      <c r="I37" s="48">
        <f t="shared" si="184"/>
        <v>0</v>
      </c>
      <c r="J37" s="29">
        <v>0</v>
      </c>
      <c r="K37" s="35">
        <v>0</v>
      </c>
      <c r="L37" s="29">
        <v>0</v>
      </c>
      <c r="M37" s="13">
        <f t="shared" si="185"/>
        <v>0</v>
      </c>
      <c r="N37" s="29">
        <v>0</v>
      </c>
      <c r="O37" s="36">
        <v>0</v>
      </c>
      <c r="P37" s="29">
        <v>0</v>
      </c>
      <c r="Q37" s="13">
        <f t="shared" ref="Q37" si="197">S37</f>
        <v>0</v>
      </c>
      <c r="R37" s="29">
        <v>0</v>
      </c>
      <c r="S37" s="36">
        <f t="shared" ref="S37:S52" si="198">21850-2428-5043.4-5043.4-9335.2</f>
        <v>0</v>
      </c>
      <c r="T37" s="29">
        <v>0</v>
      </c>
      <c r="U37" s="13">
        <f t="shared" ref="U37" si="199">W37</f>
        <v>899.6</v>
      </c>
      <c r="V37" s="29">
        <v>0</v>
      </c>
      <c r="W37" s="36">
        <v>899.6</v>
      </c>
      <c r="X37" s="29">
        <v>0</v>
      </c>
      <c r="Y37" s="13">
        <f t="shared" si="188"/>
        <v>0</v>
      </c>
      <c r="Z37" s="29">
        <v>0</v>
      </c>
      <c r="AA37" s="36">
        <v>0</v>
      </c>
      <c r="AB37" s="29">
        <v>0</v>
      </c>
      <c r="AC37" s="13">
        <f t="shared" si="189"/>
        <v>0</v>
      </c>
      <c r="AD37" s="29">
        <v>0</v>
      </c>
      <c r="AE37" s="36">
        <v>0</v>
      </c>
      <c r="AF37" s="29">
        <v>0</v>
      </c>
      <c r="AG37" s="13">
        <f t="shared" si="190"/>
        <v>0</v>
      </c>
      <c r="AH37" s="29">
        <v>0</v>
      </c>
      <c r="AI37" s="36">
        <v>0</v>
      </c>
      <c r="AJ37" s="29">
        <v>0</v>
      </c>
      <c r="AK37" s="13">
        <f t="shared" si="191"/>
        <v>0</v>
      </c>
      <c r="AL37" s="29">
        <v>0</v>
      </c>
      <c r="AM37" s="36">
        <v>0</v>
      </c>
      <c r="AN37" s="29">
        <v>0</v>
      </c>
      <c r="AO37" s="13">
        <f t="shared" si="192"/>
        <v>0</v>
      </c>
      <c r="AP37" s="29">
        <v>0</v>
      </c>
      <c r="AQ37" s="36">
        <v>0</v>
      </c>
      <c r="AR37" s="29">
        <v>0</v>
      </c>
      <c r="AS37" s="13">
        <f t="shared" si="193"/>
        <v>0</v>
      </c>
      <c r="AT37" s="29">
        <v>0</v>
      </c>
      <c r="AU37" s="36">
        <v>0</v>
      </c>
      <c r="AV37" s="29">
        <v>0</v>
      </c>
      <c r="AW37" s="13">
        <f t="shared" si="194"/>
        <v>0</v>
      </c>
      <c r="AX37" s="29">
        <v>0</v>
      </c>
      <c r="AY37" s="36">
        <v>0</v>
      </c>
      <c r="AZ37" s="29">
        <v>0</v>
      </c>
    </row>
    <row r="38" spans="1:52" ht="63" x14ac:dyDescent="0.25">
      <c r="A38" s="10" t="s">
        <v>404</v>
      </c>
      <c r="B38" s="19" t="s">
        <v>417</v>
      </c>
      <c r="C38" s="11" t="s">
        <v>22</v>
      </c>
      <c r="D38" s="11" t="s">
        <v>54</v>
      </c>
      <c r="E38" s="13">
        <f t="shared" si="195"/>
        <v>3421.9</v>
      </c>
      <c r="F38" s="13">
        <f t="shared" si="196"/>
        <v>0</v>
      </c>
      <c r="G38" s="13">
        <f t="shared" si="196"/>
        <v>3421.9</v>
      </c>
      <c r="H38" s="13">
        <f t="shared" si="196"/>
        <v>0</v>
      </c>
      <c r="I38" s="48">
        <f t="shared" ref="I38" si="200">K38</f>
        <v>0</v>
      </c>
      <c r="J38" s="29">
        <v>0</v>
      </c>
      <c r="K38" s="35">
        <v>0</v>
      </c>
      <c r="L38" s="29">
        <v>0</v>
      </c>
      <c r="M38" s="13">
        <f t="shared" ref="M38" si="201">O38</f>
        <v>0</v>
      </c>
      <c r="N38" s="29">
        <v>0</v>
      </c>
      <c r="O38" s="36">
        <v>0</v>
      </c>
      <c r="P38" s="29">
        <v>0</v>
      </c>
      <c r="Q38" s="13">
        <f t="shared" ref="Q38" si="202">S38</f>
        <v>0</v>
      </c>
      <c r="R38" s="29">
        <v>0</v>
      </c>
      <c r="S38" s="36">
        <f t="shared" si="198"/>
        <v>0</v>
      </c>
      <c r="T38" s="29">
        <v>0</v>
      </c>
      <c r="U38" s="13">
        <f t="shared" ref="U38" si="203">W38</f>
        <v>0</v>
      </c>
      <c r="V38" s="29">
        <v>0</v>
      </c>
      <c r="W38" s="36">
        <f t="shared" ref="W38:W52" si="204">38100-1623.1-1623.1-1533.2-5000-13000-1000-14320.6</f>
        <v>0</v>
      </c>
      <c r="X38" s="29">
        <v>0</v>
      </c>
      <c r="Y38" s="13">
        <f t="shared" ref="Y38" si="205">AA38</f>
        <v>0</v>
      </c>
      <c r="Z38" s="29">
        <v>0</v>
      </c>
      <c r="AA38" s="36">
        <f>2395.8-2395.8</f>
        <v>0</v>
      </c>
      <c r="AB38" s="29">
        <v>0</v>
      </c>
      <c r="AC38" s="13">
        <f t="shared" ref="AC38" si="206">AE38</f>
        <v>3421.9</v>
      </c>
      <c r="AD38" s="29">
        <v>0</v>
      </c>
      <c r="AE38" s="36">
        <v>3421.9</v>
      </c>
      <c r="AF38" s="29">
        <v>0</v>
      </c>
      <c r="AG38" s="13">
        <f t="shared" ref="AG38" si="207">AI38</f>
        <v>0</v>
      </c>
      <c r="AH38" s="29">
        <v>0</v>
      </c>
      <c r="AI38" s="36">
        <v>0</v>
      </c>
      <c r="AJ38" s="29">
        <v>0</v>
      </c>
      <c r="AK38" s="13">
        <f t="shared" ref="AK38" si="208">AM38</f>
        <v>0</v>
      </c>
      <c r="AL38" s="29">
        <v>0</v>
      </c>
      <c r="AM38" s="36">
        <v>0</v>
      </c>
      <c r="AN38" s="29">
        <v>0</v>
      </c>
      <c r="AO38" s="13">
        <f t="shared" ref="AO38" si="209">AQ38</f>
        <v>0</v>
      </c>
      <c r="AP38" s="29">
        <v>0</v>
      </c>
      <c r="AQ38" s="36">
        <v>0</v>
      </c>
      <c r="AR38" s="29">
        <v>0</v>
      </c>
      <c r="AS38" s="13">
        <f t="shared" ref="AS38" si="210">AU38</f>
        <v>0</v>
      </c>
      <c r="AT38" s="29">
        <v>0</v>
      </c>
      <c r="AU38" s="36">
        <v>0</v>
      </c>
      <c r="AV38" s="29">
        <v>0</v>
      </c>
      <c r="AW38" s="13">
        <f t="shared" ref="AW38" si="211">AY38</f>
        <v>0</v>
      </c>
      <c r="AX38" s="29">
        <v>0</v>
      </c>
      <c r="AY38" s="36">
        <v>0</v>
      </c>
      <c r="AZ38" s="29">
        <v>0</v>
      </c>
    </row>
    <row r="39" spans="1:52" ht="63" x14ac:dyDescent="0.25">
      <c r="A39" s="10" t="s">
        <v>405</v>
      </c>
      <c r="B39" s="19" t="s">
        <v>418</v>
      </c>
      <c r="C39" s="11" t="s">
        <v>22</v>
      </c>
      <c r="D39" s="11" t="s">
        <v>54</v>
      </c>
      <c r="E39" s="13">
        <f t="shared" si="195"/>
        <v>1627.4</v>
      </c>
      <c r="F39" s="13">
        <f t="shared" si="196"/>
        <v>0</v>
      </c>
      <c r="G39" s="13">
        <f t="shared" si="196"/>
        <v>1627.4</v>
      </c>
      <c r="H39" s="13">
        <f t="shared" si="196"/>
        <v>0</v>
      </c>
      <c r="I39" s="48">
        <f t="shared" ref="I39" si="212">K39</f>
        <v>0</v>
      </c>
      <c r="J39" s="29">
        <v>0</v>
      </c>
      <c r="K39" s="35">
        <v>0</v>
      </c>
      <c r="L39" s="29">
        <v>0</v>
      </c>
      <c r="M39" s="13">
        <f t="shared" ref="M39" si="213">O39</f>
        <v>0</v>
      </c>
      <c r="N39" s="29">
        <v>0</v>
      </c>
      <c r="O39" s="36">
        <v>0</v>
      </c>
      <c r="P39" s="29">
        <v>0</v>
      </c>
      <c r="Q39" s="13">
        <f t="shared" ref="Q39" si="214">S39</f>
        <v>0</v>
      </c>
      <c r="R39" s="29">
        <v>0</v>
      </c>
      <c r="S39" s="36">
        <f t="shared" si="198"/>
        <v>0</v>
      </c>
      <c r="T39" s="29">
        <v>0</v>
      </c>
      <c r="U39" s="13">
        <f t="shared" ref="U39" si="215">W39</f>
        <v>0</v>
      </c>
      <c r="V39" s="29">
        <v>0</v>
      </c>
      <c r="W39" s="36">
        <f t="shared" si="204"/>
        <v>0</v>
      </c>
      <c r="X39" s="29">
        <v>0</v>
      </c>
      <c r="Y39" s="13">
        <f t="shared" ref="Y39" si="216">AA39</f>
        <v>1627.4</v>
      </c>
      <c r="Z39" s="29">
        <v>0</v>
      </c>
      <c r="AA39" s="36">
        <f>1019.3+608.1</f>
        <v>1627.4</v>
      </c>
      <c r="AB39" s="29">
        <v>0</v>
      </c>
      <c r="AC39" s="13">
        <f t="shared" ref="AC39" si="217">AE39</f>
        <v>0</v>
      </c>
      <c r="AD39" s="29">
        <v>0</v>
      </c>
      <c r="AE39" s="36">
        <v>0</v>
      </c>
      <c r="AF39" s="29">
        <v>0</v>
      </c>
      <c r="AG39" s="13">
        <f t="shared" ref="AG39" si="218">AI39</f>
        <v>0</v>
      </c>
      <c r="AH39" s="29">
        <v>0</v>
      </c>
      <c r="AI39" s="36">
        <v>0</v>
      </c>
      <c r="AJ39" s="29">
        <v>0</v>
      </c>
      <c r="AK39" s="13">
        <f t="shared" ref="AK39" si="219">AM39</f>
        <v>0</v>
      </c>
      <c r="AL39" s="29">
        <v>0</v>
      </c>
      <c r="AM39" s="36">
        <v>0</v>
      </c>
      <c r="AN39" s="29">
        <v>0</v>
      </c>
      <c r="AO39" s="13">
        <f t="shared" ref="AO39" si="220">AQ39</f>
        <v>0</v>
      </c>
      <c r="AP39" s="29">
        <v>0</v>
      </c>
      <c r="AQ39" s="36">
        <v>0</v>
      </c>
      <c r="AR39" s="29">
        <v>0</v>
      </c>
      <c r="AS39" s="13">
        <f t="shared" ref="AS39" si="221">AU39</f>
        <v>0</v>
      </c>
      <c r="AT39" s="29">
        <v>0</v>
      </c>
      <c r="AU39" s="36">
        <v>0</v>
      </c>
      <c r="AV39" s="29">
        <v>0</v>
      </c>
      <c r="AW39" s="13">
        <f t="shared" ref="AW39" si="222">AY39</f>
        <v>0</v>
      </c>
      <c r="AX39" s="29">
        <v>0</v>
      </c>
      <c r="AY39" s="36">
        <v>0</v>
      </c>
      <c r="AZ39" s="29">
        <v>0</v>
      </c>
    </row>
    <row r="40" spans="1:52" ht="78.75" x14ac:dyDescent="0.25">
      <c r="A40" s="10" t="s">
        <v>406</v>
      </c>
      <c r="B40" s="19" t="s">
        <v>463</v>
      </c>
      <c r="C40" s="11" t="s">
        <v>22</v>
      </c>
      <c r="D40" s="11" t="s">
        <v>54</v>
      </c>
      <c r="E40" s="13">
        <f t="shared" si="195"/>
        <v>23262.400000000001</v>
      </c>
      <c r="F40" s="13">
        <f t="shared" ref="F40:F42" si="223">J40+N40+R40+V40+Z40+AD40+AH40+AL40+AP40+AT40+AX40</f>
        <v>0</v>
      </c>
      <c r="G40" s="13">
        <f t="shared" ref="G40:G42" si="224">K40+O40+S40+W40+AA40+AE40+AI40+AM40+AQ40+AU40+AY40</f>
        <v>23262.400000000001</v>
      </c>
      <c r="H40" s="13">
        <f t="shared" ref="H40:H42" si="225">L40+P40+T40+X40+AB40+AF40+AJ40+AN40+AR40+AV40+AZ40</f>
        <v>0</v>
      </c>
      <c r="I40" s="48">
        <f t="shared" ref="I40:I42" si="226">K40</f>
        <v>0</v>
      </c>
      <c r="J40" s="29">
        <v>0</v>
      </c>
      <c r="K40" s="35">
        <v>0</v>
      </c>
      <c r="L40" s="29">
        <v>0</v>
      </c>
      <c r="M40" s="13">
        <f t="shared" ref="M40:M42" si="227">O40</f>
        <v>0</v>
      </c>
      <c r="N40" s="29">
        <v>0</v>
      </c>
      <c r="O40" s="36">
        <v>0</v>
      </c>
      <c r="P40" s="29">
        <v>0</v>
      </c>
      <c r="Q40" s="13">
        <f t="shared" ref="Q40:Q42" si="228">S40</f>
        <v>0</v>
      </c>
      <c r="R40" s="29">
        <v>0</v>
      </c>
      <c r="S40" s="36">
        <f t="shared" si="198"/>
        <v>0</v>
      </c>
      <c r="T40" s="29">
        <v>0</v>
      </c>
      <c r="U40" s="13">
        <f t="shared" ref="U40:U42" si="229">W40</f>
        <v>0</v>
      </c>
      <c r="V40" s="29">
        <v>0</v>
      </c>
      <c r="W40" s="36">
        <f t="shared" si="204"/>
        <v>0</v>
      </c>
      <c r="X40" s="29">
        <v>0</v>
      </c>
      <c r="Y40" s="13">
        <f t="shared" ref="Y40:Y42" si="230">AA40</f>
        <v>12328.4</v>
      </c>
      <c r="Z40" s="29">
        <v>0</v>
      </c>
      <c r="AA40" s="36">
        <f>11637.9+690.5</f>
        <v>12328.4</v>
      </c>
      <c r="AB40" s="29">
        <v>0</v>
      </c>
      <c r="AC40" s="13">
        <f t="shared" ref="AC40:AC42" si="231">AE40</f>
        <v>10934</v>
      </c>
      <c r="AD40" s="29">
        <v>0</v>
      </c>
      <c r="AE40" s="36">
        <v>10934</v>
      </c>
      <c r="AF40" s="29">
        <v>0</v>
      </c>
      <c r="AG40" s="13">
        <f t="shared" ref="AG40:AG42" si="232">AI40</f>
        <v>0</v>
      </c>
      <c r="AH40" s="29">
        <v>0</v>
      </c>
      <c r="AI40" s="36">
        <v>0</v>
      </c>
      <c r="AJ40" s="29">
        <v>0</v>
      </c>
      <c r="AK40" s="13">
        <f t="shared" ref="AK40:AK42" si="233">AM40</f>
        <v>0</v>
      </c>
      <c r="AL40" s="29">
        <v>0</v>
      </c>
      <c r="AM40" s="36">
        <v>0</v>
      </c>
      <c r="AN40" s="29">
        <v>0</v>
      </c>
      <c r="AO40" s="13">
        <f t="shared" ref="AO40:AO42" si="234">AQ40</f>
        <v>0</v>
      </c>
      <c r="AP40" s="29">
        <v>0</v>
      </c>
      <c r="AQ40" s="36">
        <v>0</v>
      </c>
      <c r="AR40" s="29">
        <v>0</v>
      </c>
      <c r="AS40" s="13">
        <f t="shared" ref="AS40:AS42" si="235">AU40</f>
        <v>0</v>
      </c>
      <c r="AT40" s="29">
        <v>0</v>
      </c>
      <c r="AU40" s="36">
        <v>0</v>
      </c>
      <c r="AV40" s="29">
        <v>0</v>
      </c>
      <c r="AW40" s="13">
        <f t="shared" ref="AW40:AW42" si="236">AY40</f>
        <v>0</v>
      </c>
      <c r="AX40" s="29">
        <v>0</v>
      </c>
      <c r="AY40" s="36">
        <v>0</v>
      </c>
      <c r="AZ40" s="29">
        <v>0</v>
      </c>
    </row>
    <row r="41" spans="1:52" ht="63" x14ac:dyDescent="0.25">
      <c r="A41" s="10" t="s">
        <v>416</v>
      </c>
      <c r="B41" s="19" t="s">
        <v>536</v>
      </c>
      <c r="C41" s="11" t="s">
        <v>22</v>
      </c>
      <c r="D41" s="11" t="s">
        <v>54</v>
      </c>
      <c r="E41" s="13">
        <f t="shared" si="195"/>
        <v>14342.8</v>
      </c>
      <c r="F41" s="13">
        <f t="shared" si="223"/>
        <v>0</v>
      </c>
      <c r="G41" s="13">
        <f t="shared" si="224"/>
        <v>14342.8</v>
      </c>
      <c r="H41" s="13">
        <f t="shared" si="225"/>
        <v>0</v>
      </c>
      <c r="I41" s="48">
        <f t="shared" si="226"/>
        <v>0</v>
      </c>
      <c r="J41" s="29">
        <v>0</v>
      </c>
      <c r="K41" s="35">
        <v>0</v>
      </c>
      <c r="L41" s="29">
        <v>0</v>
      </c>
      <c r="M41" s="13">
        <f t="shared" si="227"/>
        <v>0</v>
      </c>
      <c r="N41" s="29">
        <v>0</v>
      </c>
      <c r="O41" s="36">
        <v>0</v>
      </c>
      <c r="P41" s="29">
        <v>0</v>
      </c>
      <c r="Q41" s="13">
        <f t="shared" si="228"/>
        <v>0</v>
      </c>
      <c r="R41" s="29">
        <v>0</v>
      </c>
      <c r="S41" s="36">
        <f t="shared" si="198"/>
        <v>0</v>
      </c>
      <c r="T41" s="29">
        <v>0</v>
      </c>
      <c r="U41" s="13">
        <f t="shared" si="229"/>
        <v>0</v>
      </c>
      <c r="V41" s="29">
        <v>0</v>
      </c>
      <c r="W41" s="36">
        <f t="shared" si="204"/>
        <v>0</v>
      </c>
      <c r="X41" s="29">
        <v>0</v>
      </c>
      <c r="Y41" s="13">
        <f t="shared" si="230"/>
        <v>2695.3</v>
      </c>
      <c r="Z41" s="29">
        <v>0</v>
      </c>
      <c r="AA41" s="36">
        <v>2695.3</v>
      </c>
      <c r="AB41" s="29">
        <v>0</v>
      </c>
      <c r="AC41" s="13">
        <f t="shared" si="231"/>
        <v>11647.5</v>
      </c>
      <c r="AD41" s="29">
        <v>0</v>
      </c>
      <c r="AE41" s="36">
        <f>10368.9+1278.6</f>
        <v>11647.5</v>
      </c>
      <c r="AF41" s="29">
        <v>0</v>
      </c>
      <c r="AG41" s="13">
        <f t="shared" si="232"/>
        <v>0</v>
      </c>
      <c r="AH41" s="29">
        <v>0</v>
      </c>
      <c r="AI41" s="36">
        <v>0</v>
      </c>
      <c r="AJ41" s="29">
        <v>0</v>
      </c>
      <c r="AK41" s="13">
        <f t="shared" si="233"/>
        <v>0</v>
      </c>
      <c r="AL41" s="29">
        <v>0</v>
      </c>
      <c r="AM41" s="36">
        <v>0</v>
      </c>
      <c r="AN41" s="29">
        <v>0</v>
      </c>
      <c r="AO41" s="13">
        <f t="shared" si="234"/>
        <v>0</v>
      </c>
      <c r="AP41" s="29">
        <v>0</v>
      </c>
      <c r="AQ41" s="36">
        <v>0</v>
      </c>
      <c r="AR41" s="29">
        <v>0</v>
      </c>
      <c r="AS41" s="13">
        <f t="shared" si="235"/>
        <v>0</v>
      </c>
      <c r="AT41" s="29">
        <v>0</v>
      </c>
      <c r="AU41" s="36">
        <v>0</v>
      </c>
      <c r="AV41" s="29">
        <v>0</v>
      </c>
      <c r="AW41" s="13">
        <f t="shared" si="236"/>
        <v>0</v>
      </c>
      <c r="AX41" s="29">
        <v>0</v>
      </c>
      <c r="AY41" s="36">
        <v>0</v>
      </c>
      <c r="AZ41" s="29">
        <v>0</v>
      </c>
    </row>
    <row r="42" spans="1:52" ht="78.75" x14ac:dyDescent="0.25">
      <c r="A42" s="10" t="s">
        <v>448</v>
      </c>
      <c r="B42" s="19" t="s">
        <v>464</v>
      </c>
      <c r="C42" s="11" t="s">
        <v>22</v>
      </c>
      <c r="D42" s="11" t="s">
        <v>54</v>
      </c>
      <c r="E42" s="13">
        <f t="shared" si="195"/>
        <v>5597.2</v>
      </c>
      <c r="F42" s="13">
        <f t="shared" si="223"/>
        <v>0</v>
      </c>
      <c r="G42" s="13">
        <f t="shared" si="224"/>
        <v>5597.2</v>
      </c>
      <c r="H42" s="13">
        <f t="shared" si="225"/>
        <v>0</v>
      </c>
      <c r="I42" s="48">
        <f t="shared" si="226"/>
        <v>0</v>
      </c>
      <c r="J42" s="29">
        <v>0</v>
      </c>
      <c r="K42" s="35">
        <v>0</v>
      </c>
      <c r="L42" s="29">
        <v>0</v>
      </c>
      <c r="M42" s="13">
        <f t="shared" si="227"/>
        <v>0</v>
      </c>
      <c r="N42" s="29">
        <v>0</v>
      </c>
      <c r="O42" s="36">
        <v>0</v>
      </c>
      <c r="P42" s="29">
        <v>0</v>
      </c>
      <c r="Q42" s="13">
        <f t="shared" si="228"/>
        <v>0</v>
      </c>
      <c r="R42" s="29">
        <v>0</v>
      </c>
      <c r="S42" s="36">
        <f t="shared" si="198"/>
        <v>0</v>
      </c>
      <c r="T42" s="29">
        <v>0</v>
      </c>
      <c r="U42" s="13">
        <f t="shared" si="229"/>
        <v>0</v>
      </c>
      <c r="V42" s="29">
        <v>0</v>
      </c>
      <c r="W42" s="36">
        <f t="shared" si="204"/>
        <v>0</v>
      </c>
      <c r="X42" s="29">
        <v>0</v>
      </c>
      <c r="Y42" s="13">
        <f t="shared" si="230"/>
        <v>5597.2</v>
      </c>
      <c r="Z42" s="29">
        <v>0</v>
      </c>
      <c r="AA42" s="36">
        <v>5597.2</v>
      </c>
      <c r="AB42" s="29">
        <v>0</v>
      </c>
      <c r="AC42" s="13">
        <f t="shared" si="231"/>
        <v>0</v>
      </c>
      <c r="AD42" s="29">
        <v>0</v>
      </c>
      <c r="AE42" s="36">
        <v>0</v>
      </c>
      <c r="AF42" s="29">
        <v>0</v>
      </c>
      <c r="AG42" s="13">
        <f t="shared" si="232"/>
        <v>0</v>
      </c>
      <c r="AH42" s="29">
        <v>0</v>
      </c>
      <c r="AI42" s="36">
        <v>0</v>
      </c>
      <c r="AJ42" s="29">
        <v>0</v>
      </c>
      <c r="AK42" s="13">
        <f t="shared" si="233"/>
        <v>0</v>
      </c>
      <c r="AL42" s="29">
        <v>0</v>
      </c>
      <c r="AM42" s="36">
        <v>0</v>
      </c>
      <c r="AN42" s="29">
        <v>0</v>
      </c>
      <c r="AO42" s="13">
        <f t="shared" si="234"/>
        <v>0</v>
      </c>
      <c r="AP42" s="29">
        <v>0</v>
      </c>
      <c r="AQ42" s="36">
        <v>0</v>
      </c>
      <c r="AR42" s="29">
        <v>0</v>
      </c>
      <c r="AS42" s="13">
        <f t="shared" si="235"/>
        <v>0</v>
      </c>
      <c r="AT42" s="29">
        <v>0</v>
      </c>
      <c r="AU42" s="36">
        <v>0</v>
      </c>
      <c r="AV42" s="29">
        <v>0</v>
      </c>
      <c r="AW42" s="13">
        <f t="shared" si="236"/>
        <v>0</v>
      </c>
      <c r="AX42" s="29">
        <v>0</v>
      </c>
      <c r="AY42" s="36">
        <v>0</v>
      </c>
      <c r="AZ42" s="29">
        <v>0</v>
      </c>
    </row>
    <row r="43" spans="1:52" ht="63" x14ac:dyDescent="0.25">
      <c r="A43" s="10" t="s">
        <v>460</v>
      </c>
      <c r="B43" s="19" t="s">
        <v>502</v>
      </c>
      <c r="C43" s="11" t="s">
        <v>22</v>
      </c>
      <c r="D43" s="11" t="s">
        <v>54</v>
      </c>
      <c r="E43" s="13">
        <f t="shared" ref="E43" si="237">I43+M43+Q43+U43+Y43+AC43+AG43+AK43+AO43</f>
        <v>3600</v>
      </c>
      <c r="F43" s="13">
        <f t="shared" ref="F43" si="238">J43+N43+R43+V43+Z43+AD43+AH43+AL43+AP43+AT43+AX43</f>
        <v>0</v>
      </c>
      <c r="G43" s="13">
        <f t="shared" ref="G43" si="239">K43+O43+S43+W43+AA43+AE43+AI43+AM43+AQ43+AU43+AY43</f>
        <v>3600</v>
      </c>
      <c r="H43" s="13">
        <f t="shared" ref="H43" si="240">L43+P43+T43+X43+AB43+AF43+AJ43+AN43+AR43+AV43+AZ43</f>
        <v>0</v>
      </c>
      <c r="I43" s="48">
        <f t="shared" ref="I43" si="241">K43</f>
        <v>0</v>
      </c>
      <c r="J43" s="29">
        <v>0</v>
      </c>
      <c r="K43" s="35">
        <v>0</v>
      </c>
      <c r="L43" s="29">
        <v>0</v>
      </c>
      <c r="M43" s="13">
        <f t="shared" ref="M43" si="242">O43</f>
        <v>0</v>
      </c>
      <c r="N43" s="29">
        <v>0</v>
      </c>
      <c r="O43" s="36">
        <v>0</v>
      </c>
      <c r="P43" s="29">
        <v>0</v>
      </c>
      <c r="Q43" s="13">
        <f t="shared" ref="Q43" si="243">S43</f>
        <v>0</v>
      </c>
      <c r="R43" s="29">
        <v>0</v>
      </c>
      <c r="S43" s="36">
        <f t="shared" si="198"/>
        <v>0</v>
      </c>
      <c r="T43" s="29">
        <v>0</v>
      </c>
      <c r="U43" s="13">
        <f t="shared" ref="U43" si="244">W43</f>
        <v>0</v>
      </c>
      <c r="V43" s="29">
        <v>0</v>
      </c>
      <c r="W43" s="36">
        <f t="shared" si="204"/>
        <v>0</v>
      </c>
      <c r="X43" s="29">
        <v>0</v>
      </c>
      <c r="Y43" s="13">
        <f t="shared" ref="Y43" si="245">AA43</f>
        <v>3600</v>
      </c>
      <c r="Z43" s="29">
        <v>0</v>
      </c>
      <c r="AA43" s="36">
        <v>3600</v>
      </c>
      <c r="AB43" s="29">
        <v>0</v>
      </c>
      <c r="AC43" s="13">
        <f t="shared" ref="AC43" si="246">AE43</f>
        <v>0</v>
      </c>
      <c r="AD43" s="29">
        <v>0</v>
      </c>
      <c r="AE43" s="36">
        <v>0</v>
      </c>
      <c r="AF43" s="29">
        <v>0</v>
      </c>
      <c r="AG43" s="13">
        <f t="shared" ref="AG43" si="247">AI43</f>
        <v>0</v>
      </c>
      <c r="AH43" s="29">
        <v>0</v>
      </c>
      <c r="AI43" s="36">
        <v>0</v>
      </c>
      <c r="AJ43" s="29">
        <v>0</v>
      </c>
      <c r="AK43" s="13">
        <f t="shared" ref="AK43" si="248">AM43</f>
        <v>0</v>
      </c>
      <c r="AL43" s="29">
        <v>0</v>
      </c>
      <c r="AM43" s="36">
        <v>0</v>
      </c>
      <c r="AN43" s="29">
        <v>0</v>
      </c>
      <c r="AO43" s="13">
        <f t="shared" ref="AO43" si="249">AQ43</f>
        <v>0</v>
      </c>
      <c r="AP43" s="29">
        <v>0</v>
      </c>
      <c r="AQ43" s="36">
        <v>0</v>
      </c>
      <c r="AR43" s="29">
        <v>0</v>
      </c>
      <c r="AS43" s="13">
        <f t="shared" ref="AS43" si="250">AU43</f>
        <v>0</v>
      </c>
      <c r="AT43" s="29">
        <v>0</v>
      </c>
      <c r="AU43" s="36">
        <v>0</v>
      </c>
      <c r="AV43" s="29">
        <v>0</v>
      </c>
      <c r="AW43" s="13">
        <f t="shared" ref="AW43" si="251">AY43</f>
        <v>0</v>
      </c>
      <c r="AX43" s="29">
        <v>0</v>
      </c>
      <c r="AY43" s="36">
        <v>0</v>
      </c>
      <c r="AZ43" s="29">
        <v>0</v>
      </c>
    </row>
    <row r="44" spans="1:52" ht="63" x14ac:dyDescent="0.25">
      <c r="A44" s="10" t="s">
        <v>461</v>
      </c>
      <c r="B44" s="19" t="s">
        <v>492</v>
      </c>
      <c r="C44" s="11" t="s">
        <v>22</v>
      </c>
      <c r="D44" s="11" t="s">
        <v>54</v>
      </c>
      <c r="E44" s="13">
        <f t="shared" ref="E44:E47" si="252">I44+M44+Q44+U44+Y44+AC44+AG44+AK44+AO44</f>
        <v>2152.9</v>
      </c>
      <c r="F44" s="13">
        <f t="shared" ref="F44:F47" si="253">J44+N44+R44+V44+Z44+AD44+AH44+AL44+AP44+AT44+AX44</f>
        <v>0</v>
      </c>
      <c r="G44" s="13">
        <f t="shared" ref="G44:G47" si="254">K44+O44+S44+W44+AA44+AE44+AI44+AM44+AQ44+AU44+AY44</f>
        <v>2152.9</v>
      </c>
      <c r="H44" s="13">
        <f t="shared" ref="H44:H47" si="255">L44+P44+T44+X44+AB44+AF44+AJ44+AN44+AR44+AV44+AZ44</f>
        <v>0</v>
      </c>
      <c r="I44" s="48">
        <f t="shared" ref="I44:I47" si="256">K44</f>
        <v>0</v>
      </c>
      <c r="J44" s="29">
        <v>0</v>
      </c>
      <c r="K44" s="35">
        <v>0</v>
      </c>
      <c r="L44" s="29">
        <v>0</v>
      </c>
      <c r="M44" s="13">
        <f t="shared" ref="M44:M47" si="257">O44</f>
        <v>0</v>
      </c>
      <c r="N44" s="29">
        <v>0</v>
      </c>
      <c r="O44" s="36">
        <v>0</v>
      </c>
      <c r="P44" s="29">
        <v>0</v>
      </c>
      <c r="Q44" s="13">
        <f t="shared" ref="Q44:Q47" si="258">S44</f>
        <v>0</v>
      </c>
      <c r="R44" s="29">
        <v>0</v>
      </c>
      <c r="S44" s="36">
        <f t="shared" si="198"/>
        <v>0</v>
      </c>
      <c r="T44" s="29">
        <v>0</v>
      </c>
      <c r="U44" s="13">
        <f t="shared" ref="U44:U47" si="259">W44</f>
        <v>0</v>
      </c>
      <c r="V44" s="29">
        <v>0</v>
      </c>
      <c r="W44" s="36">
        <f t="shared" si="204"/>
        <v>0</v>
      </c>
      <c r="X44" s="29">
        <v>0</v>
      </c>
      <c r="Y44" s="13">
        <f t="shared" ref="Y44:Y47" si="260">AA44</f>
        <v>0</v>
      </c>
      <c r="Z44" s="29">
        <v>0</v>
      </c>
      <c r="AA44" s="36">
        <v>0</v>
      </c>
      <c r="AB44" s="29">
        <v>0</v>
      </c>
      <c r="AC44" s="13">
        <f t="shared" ref="AC44:AC47" si="261">AE44</f>
        <v>2152.9</v>
      </c>
      <c r="AD44" s="29">
        <v>0</v>
      </c>
      <c r="AE44" s="36">
        <v>2152.9</v>
      </c>
      <c r="AF44" s="29">
        <v>0</v>
      </c>
      <c r="AG44" s="13">
        <f t="shared" ref="AG44:AG47" si="262">AI44</f>
        <v>0</v>
      </c>
      <c r="AH44" s="29">
        <v>0</v>
      </c>
      <c r="AI44" s="36">
        <v>0</v>
      </c>
      <c r="AJ44" s="29">
        <v>0</v>
      </c>
      <c r="AK44" s="13">
        <f t="shared" ref="AK44:AK47" si="263">AM44</f>
        <v>0</v>
      </c>
      <c r="AL44" s="29">
        <v>0</v>
      </c>
      <c r="AM44" s="36">
        <v>0</v>
      </c>
      <c r="AN44" s="29">
        <v>0</v>
      </c>
      <c r="AO44" s="13">
        <f t="shared" ref="AO44:AO47" si="264">AQ44</f>
        <v>0</v>
      </c>
      <c r="AP44" s="29">
        <v>0</v>
      </c>
      <c r="AQ44" s="36">
        <v>0</v>
      </c>
      <c r="AR44" s="29">
        <v>0</v>
      </c>
      <c r="AS44" s="13">
        <f t="shared" ref="AS44:AS47" si="265">AU44</f>
        <v>0</v>
      </c>
      <c r="AT44" s="29">
        <v>0</v>
      </c>
      <c r="AU44" s="36">
        <v>0</v>
      </c>
      <c r="AV44" s="29">
        <v>0</v>
      </c>
      <c r="AW44" s="13">
        <f t="shared" ref="AW44:AW47" si="266">AY44</f>
        <v>0</v>
      </c>
      <c r="AX44" s="29">
        <v>0</v>
      </c>
      <c r="AY44" s="36">
        <v>0</v>
      </c>
      <c r="AZ44" s="29">
        <v>0</v>
      </c>
    </row>
    <row r="45" spans="1:52" ht="63" x14ac:dyDescent="0.25">
      <c r="A45" s="10" t="s">
        <v>462</v>
      </c>
      <c r="B45" s="19" t="s">
        <v>538</v>
      </c>
      <c r="C45" s="11" t="s">
        <v>22</v>
      </c>
      <c r="D45" s="11" t="s">
        <v>54</v>
      </c>
      <c r="E45" s="13">
        <f t="shared" si="252"/>
        <v>1159.5</v>
      </c>
      <c r="F45" s="13">
        <f t="shared" si="253"/>
        <v>0</v>
      </c>
      <c r="G45" s="13">
        <f t="shared" si="254"/>
        <v>1159.5</v>
      </c>
      <c r="H45" s="13">
        <f t="shared" si="255"/>
        <v>0</v>
      </c>
      <c r="I45" s="48">
        <f t="shared" si="256"/>
        <v>0</v>
      </c>
      <c r="J45" s="29">
        <v>0</v>
      </c>
      <c r="K45" s="35">
        <v>0</v>
      </c>
      <c r="L45" s="29">
        <v>0</v>
      </c>
      <c r="M45" s="13">
        <f t="shared" si="257"/>
        <v>0</v>
      </c>
      <c r="N45" s="29">
        <v>0</v>
      </c>
      <c r="O45" s="36">
        <v>0</v>
      </c>
      <c r="P45" s="29">
        <v>0</v>
      </c>
      <c r="Q45" s="13">
        <f t="shared" si="258"/>
        <v>0</v>
      </c>
      <c r="R45" s="29">
        <v>0</v>
      </c>
      <c r="S45" s="36">
        <f t="shared" si="198"/>
        <v>0</v>
      </c>
      <c r="T45" s="29">
        <v>0</v>
      </c>
      <c r="U45" s="13">
        <f t="shared" si="259"/>
        <v>0</v>
      </c>
      <c r="V45" s="29">
        <v>0</v>
      </c>
      <c r="W45" s="36">
        <f t="shared" si="204"/>
        <v>0</v>
      </c>
      <c r="X45" s="29">
        <v>0</v>
      </c>
      <c r="Y45" s="13">
        <f t="shared" si="260"/>
        <v>0</v>
      </c>
      <c r="Z45" s="29">
        <v>0</v>
      </c>
      <c r="AA45" s="36">
        <v>0</v>
      </c>
      <c r="AB45" s="29">
        <v>0</v>
      </c>
      <c r="AC45" s="13">
        <f t="shared" si="261"/>
        <v>1159.5</v>
      </c>
      <c r="AD45" s="29">
        <v>0</v>
      </c>
      <c r="AE45" s="36">
        <v>1159.5</v>
      </c>
      <c r="AF45" s="29">
        <v>0</v>
      </c>
      <c r="AG45" s="13">
        <f t="shared" si="262"/>
        <v>0</v>
      </c>
      <c r="AH45" s="29">
        <v>0</v>
      </c>
      <c r="AI45" s="36">
        <v>0</v>
      </c>
      <c r="AJ45" s="29">
        <v>0</v>
      </c>
      <c r="AK45" s="13">
        <f t="shared" si="263"/>
        <v>0</v>
      </c>
      <c r="AL45" s="29">
        <v>0</v>
      </c>
      <c r="AM45" s="36">
        <v>0</v>
      </c>
      <c r="AN45" s="29">
        <v>0</v>
      </c>
      <c r="AO45" s="13">
        <f t="shared" si="264"/>
        <v>0</v>
      </c>
      <c r="AP45" s="29">
        <v>0</v>
      </c>
      <c r="AQ45" s="36">
        <v>0</v>
      </c>
      <c r="AR45" s="29">
        <v>0</v>
      </c>
      <c r="AS45" s="13">
        <f t="shared" si="265"/>
        <v>0</v>
      </c>
      <c r="AT45" s="29">
        <v>0</v>
      </c>
      <c r="AU45" s="36">
        <v>0</v>
      </c>
      <c r="AV45" s="29">
        <v>0</v>
      </c>
      <c r="AW45" s="13">
        <f t="shared" si="266"/>
        <v>0</v>
      </c>
      <c r="AX45" s="29">
        <v>0</v>
      </c>
      <c r="AY45" s="36">
        <v>0</v>
      </c>
      <c r="AZ45" s="29">
        <v>0</v>
      </c>
    </row>
    <row r="46" spans="1:52" ht="63" x14ac:dyDescent="0.25">
      <c r="A46" s="10" t="s">
        <v>486</v>
      </c>
      <c r="B46" s="19" t="s">
        <v>493</v>
      </c>
      <c r="C46" s="11" t="s">
        <v>22</v>
      </c>
      <c r="D46" s="11" t="s">
        <v>54</v>
      </c>
      <c r="E46" s="13">
        <f t="shared" si="252"/>
        <v>3380</v>
      </c>
      <c r="F46" s="13">
        <f t="shared" si="253"/>
        <v>0</v>
      </c>
      <c r="G46" s="13">
        <f t="shared" si="254"/>
        <v>3380</v>
      </c>
      <c r="H46" s="13">
        <f t="shared" si="255"/>
        <v>0</v>
      </c>
      <c r="I46" s="48">
        <f t="shared" si="256"/>
        <v>0</v>
      </c>
      <c r="J46" s="29">
        <v>0</v>
      </c>
      <c r="K46" s="35">
        <v>0</v>
      </c>
      <c r="L46" s="29">
        <v>0</v>
      </c>
      <c r="M46" s="13">
        <f t="shared" si="257"/>
        <v>0</v>
      </c>
      <c r="N46" s="29">
        <v>0</v>
      </c>
      <c r="O46" s="36">
        <v>0</v>
      </c>
      <c r="P46" s="29">
        <v>0</v>
      </c>
      <c r="Q46" s="13">
        <f t="shared" si="258"/>
        <v>0</v>
      </c>
      <c r="R46" s="29">
        <v>0</v>
      </c>
      <c r="S46" s="36">
        <f t="shared" si="198"/>
        <v>0</v>
      </c>
      <c r="T46" s="29">
        <v>0</v>
      </c>
      <c r="U46" s="13">
        <f t="shared" si="259"/>
        <v>0</v>
      </c>
      <c r="V46" s="29">
        <v>0</v>
      </c>
      <c r="W46" s="36">
        <f t="shared" si="204"/>
        <v>0</v>
      </c>
      <c r="X46" s="29">
        <v>0</v>
      </c>
      <c r="Y46" s="13">
        <f t="shared" si="260"/>
        <v>0</v>
      </c>
      <c r="Z46" s="29">
        <v>0</v>
      </c>
      <c r="AA46" s="36">
        <v>0</v>
      </c>
      <c r="AB46" s="29">
        <v>0</v>
      </c>
      <c r="AC46" s="13">
        <f t="shared" si="261"/>
        <v>3380</v>
      </c>
      <c r="AD46" s="29">
        <v>0</v>
      </c>
      <c r="AE46" s="36">
        <v>3380</v>
      </c>
      <c r="AF46" s="29">
        <v>0</v>
      </c>
      <c r="AG46" s="13">
        <f t="shared" si="262"/>
        <v>0</v>
      </c>
      <c r="AH46" s="29">
        <v>0</v>
      </c>
      <c r="AI46" s="36">
        <v>0</v>
      </c>
      <c r="AJ46" s="29">
        <v>0</v>
      </c>
      <c r="AK46" s="13">
        <f t="shared" si="263"/>
        <v>0</v>
      </c>
      <c r="AL46" s="29">
        <v>0</v>
      </c>
      <c r="AM46" s="36">
        <v>0</v>
      </c>
      <c r="AN46" s="29">
        <v>0</v>
      </c>
      <c r="AO46" s="13">
        <f t="shared" si="264"/>
        <v>0</v>
      </c>
      <c r="AP46" s="29">
        <v>0</v>
      </c>
      <c r="AQ46" s="36">
        <v>0</v>
      </c>
      <c r="AR46" s="29">
        <v>0</v>
      </c>
      <c r="AS46" s="13">
        <f t="shared" si="265"/>
        <v>0</v>
      </c>
      <c r="AT46" s="29">
        <v>0</v>
      </c>
      <c r="AU46" s="36">
        <v>0</v>
      </c>
      <c r="AV46" s="29">
        <v>0</v>
      </c>
      <c r="AW46" s="13">
        <f t="shared" si="266"/>
        <v>0</v>
      </c>
      <c r="AX46" s="29">
        <v>0</v>
      </c>
      <c r="AY46" s="36">
        <v>0</v>
      </c>
      <c r="AZ46" s="29">
        <v>0</v>
      </c>
    </row>
    <row r="47" spans="1:52" ht="63" x14ac:dyDescent="0.25">
      <c r="A47" s="10" t="s">
        <v>496</v>
      </c>
      <c r="B47" s="19" t="s">
        <v>494</v>
      </c>
      <c r="C47" s="11" t="s">
        <v>22</v>
      </c>
      <c r="D47" s="11" t="s">
        <v>54</v>
      </c>
      <c r="E47" s="13">
        <f t="shared" si="252"/>
        <v>14273.1</v>
      </c>
      <c r="F47" s="13">
        <f t="shared" si="253"/>
        <v>0</v>
      </c>
      <c r="G47" s="13">
        <f t="shared" si="254"/>
        <v>14273.1</v>
      </c>
      <c r="H47" s="13">
        <f t="shared" si="255"/>
        <v>0</v>
      </c>
      <c r="I47" s="48">
        <f t="shared" si="256"/>
        <v>0</v>
      </c>
      <c r="J47" s="29">
        <v>0</v>
      </c>
      <c r="K47" s="35">
        <v>0</v>
      </c>
      <c r="L47" s="29">
        <v>0</v>
      </c>
      <c r="M47" s="13">
        <f t="shared" si="257"/>
        <v>0</v>
      </c>
      <c r="N47" s="29">
        <v>0</v>
      </c>
      <c r="O47" s="36">
        <v>0</v>
      </c>
      <c r="P47" s="29">
        <v>0</v>
      </c>
      <c r="Q47" s="13">
        <f t="shared" si="258"/>
        <v>0</v>
      </c>
      <c r="R47" s="29">
        <v>0</v>
      </c>
      <c r="S47" s="36">
        <f t="shared" si="198"/>
        <v>0</v>
      </c>
      <c r="T47" s="29">
        <v>0</v>
      </c>
      <c r="U47" s="13">
        <f t="shared" si="259"/>
        <v>0</v>
      </c>
      <c r="V47" s="29">
        <v>0</v>
      </c>
      <c r="W47" s="36">
        <f t="shared" si="204"/>
        <v>0</v>
      </c>
      <c r="X47" s="29">
        <v>0</v>
      </c>
      <c r="Y47" s="13">
        <f t="shared" si="260"/>
        <v>0</v>
      </c>
      <c r="Z47" s="29">
        <v>0</v>
      </c>
      <c r="AA47" s="36">
        <v>0</v>
      </c>
      <c r="AB47" s="29">
        <v>0</v>
      </c>
      <c r="AC47" s="13">
        <f t="shared" si="261"/>
        <v>14273.1</v>
      </c>
      <c r="AD47" s="29">
        <v>0</v>
      </c>
      <c r="AE47" s="36">
        <v>14273.1</v>
      </c>
      <c r="AF47" s="29">
        <v>0</v>
      </c>
      <c r="AG47" s="13">
        <f t="shared" si="262"/>
        <v>0</v>
      </c>
      <c r="AH47" s="29">
        <v>0</v>
      </c>
      <c r="AI47" s="36">
        <v>0</v>
      </c>
      <c r="AJ47" s="29">
        <v>0</v>
      </c>
      <c r="AK47" s="13">
        <f t="shared" si="263"/>
        <v>0</v>
      </c>
      <c r="AL47" s="29">
        <v>0</v>
      </c>
      <c r="AM47" s="36">
        <v>0</v>
      </c>
      <c r="AN47" s="29">
        <v>0</v>
      </c>
      <c r="AO47" s="13">
        <f t="shared" si="264"/>
        <v>0</v>
      </c>
      <c r="AP47" s="29">
        <v>0</v>
      </c>
      <c r="AQ47" s="36">
        <v>0</v>
      </c>
      <c r="AR47" s="29">
        <v>0</v>
      </c>
      <c r="AS47" s="13">
        <f t="shared" si="265"/>
        <v>0</v>
      </c>
      <c r="AT47" s="29">
        <v>0</v>
      </c>
      <c r="AU47" s="36">
        <v>0</v>
      </c>
      <c r="AV47" s="29">
        <v>0</v>
      </c>
      <c r="AW47" s="13">
        <f t="shared" si="266"/>
        <v>0</v>
      </c>
      <c r="AX47" s="29">
        <v>0</v>
      </c>
      <c r="AY47" s="36">
        <v>0</v>
      </c>
      <c r="AZ47" s="29">
        <v>0</v>
      </c>
    </row>
    <row r="48" spans="1:52" ht="63" x14ac:dyDescent="0.25">
      <c r="A48" s="10" t="s">
        <v>497</v>
      </c>
      <c r="B48" s="19" t="s">
        <v>495</v>
      </c>
      <c r="C48" s="11" t="s">
        <v>22</v>
      </c>
      <c r="D48" s="11" t="s">
        <v>54</v>
      </c>
      <c r="E48" s="13">
        <f t="shared" ref="E48" si="267">I48+M48+Q48+U48+Y48+AC48+AG48+AK48+AO48</f>
        <v>2525.8000000000002</v>
      </c>
      <c r="F48" s="13">
        <f t="shared" ref="F48" si="268">J48+N48+R48+V48+Z48+AD48+AH48+AL48+AP48+AT48+AX48</f>
        <v>0</v>
      </c>
      <c r="G48" s="13">
        <f t="shared" ref="G48" si="269">K48+O48+S48+W48+AA48+AE48+AI48+AM48+AQ48+AU48+AY48</f>
        <v>2525.8000000000002</v>
      </c>
      <c r="H48" s="13">
        <f t="shared" ref="H48" si="270">L48+P48+T48+X48+AB48+AF48+AJ48+AN48+AR48+AV48+AZ48</f>
        <v>0</v>
      </c>
      <c r="I48" s="48">
        <f t="shared" ref="I48" si="271">K48</f>
        <v>0</v>
      </c>
      <c r="J48" s="29">
        <v>0</v>
      </c>
      <c r="K48" s="35">
        <v>0</v>
      </c>
      <c r="L48" s="29">
        <v>0</v>
      </c>
      <c r="M48" s="13">
        <f t="shared" ref="M48" si="272">O48</f>
        <v>0</v>
      </c>
      <c r="N48" s="29">
        <v>0</v>
      </c>
      <c r="O48" s="36">
        <v>0</v>
      </c>
      <c r="P48" s="29">
        <v>0</v>
      </c>
      <c r="Q48" s="13">
        <f t="shared" ref="Q48" si="273">S48</f>
        <v>0</v>
      </c>
      <c r="R48" s="29">
        <v>0</v>
      </c>
      <c r="S48" s="36">
        <f t="shared" si="198"/>
        <v>0</v>
      </c>
      <c r="T48" s="29">
        <v>0</v>
      </c>
      <c r="U48" s="13">
        <f t="shared" ref="U48" si="274">W48</f>
        <v>0</v>
      </c>
      <c r="V48" s="29">
        <v>0</v>
      </c>
      <c r="W48" s="36">
        <f t="shared" si="204"/>
        <v>0</v>
      </c>
      <c r="X48" s="29">
        <v>0</v>
      </c>
      <c r="Y48" s="13">
        <f t="shared" ref="Y48" si="275">AA48</f>
        <v>0</v>
      </c>
      <c r="Z48" s="29">
        <v>0</v>
      </c>
      <c r="AA48" s="36">
        <v>0</v>
      </c>
      <c r="AB48" s="29">
        <v>0</v>
      </c>
      <c r="AC48" s="13">
        <f t="shared" ref="AC48" si="276">AE48</f>
        <v>2525.8000000000002</v>
      </c>
      <c r="AD48" s="29">
        <v>0</v>
      </c>
      <c r="AE48" s="36">
        <v>2525.8000000000002</v>
      </c>
      <c r="AF48" s="29">
        <v>0</v>
      </c>
      <c r="AG48" s="13">
        <f t="shared" ref="AG48" si="277">AI48</f>
        <v>0</v>
      </c>
      <c r="AH48" s="29">
        <v>0</v>
      </c>
      <c r="AI48" s="36">
        <v>0</v>
      </c>
      <c r="AJ48" s="29">
        <v>0</v>
      </c>
      <c r="AK48" s="13">
        <f t="shared" ref="AK48" si="278">AM48</f>
        <v>0</v>
      </c>
      <c r="AL48" s="29">
        <v>0</v>
      </c>
      <c r="AM48" s="36">
        <v>0</v>
      </c>
      <c r="AN48" s="29">
        <v>0</v>
      </c>
      <c r="AO48" s="13">
        <f t="shared" ref="AO48" si="279">AQ48</f>
        <v>0</v>
      </c>
      <c r="AP48" s="29">
        <v>0</v>
      </c>
      <c r="AQ48" s="36">
        <v>0</v>
      </c>
      <c r="AR48" s="29">
        <v>0</v>
      </c>
      <c r="AS48" s="13">
        <f t="shared" ref="AS48" si="280">AU48</f>
        <v>0</v>
      </c>
      <c r="AT48" s="29">
        <v>0</v>
      </c>
      <c r="AU48" s="36">
        <v>0</v>
      </c>
      <c r="AV48" s="29">
        <v>0</v>
      </c>
      <c r="AW48" s="13">
        <f t="shared" ref="AW48" si="281">AY48</f>
        <v>0</v>
      </c>
      <c r="AX48" s="29">
        <v>0</v>
      </c>
      <c r="AY48" s="36">
        <v>0</v>
      </c>
      <c r="AZ48" s="29">
        <v>0</v>
      </c>
    </row>
    <row r="49" spans="1:56" ht="63" x14ac:dyDescent="0.25">
      <c r="A49" s="10" t="s">
        <v>498</v>
      </c>
      <c r="B49" s="19" t="s">
        <v>511</v>
      </c>
      <c r="C49" s="11" t="s">
        <v>22</v>
      </c>
      <c r="D49" s="11" t="s">
        <v>54</v>
      </c>
      <c r="E49" s="13">
        <f>I49+M49+Q49+U49+Y49+AC49+AG49+AK49+AO49</f>
        <v>6180</v>
      </c>
      <c r="F49" s="13">
        <f t="shared" ref="F49:F50" si="282">J49+N49+R49+V49+Z49+AD49+AH49+AL49+AP49+AT49+AX49</f>
        <v>0</v>
      </c>
      <c r="G49" s="13">
        <f t="shared" ref="G49:G50" si="283">K49+O49+S49+W49+AA49+AE49+AI49+AM49+AQ49+AU49+AY49</f>
        <v>6180</v>
      </c>
      <c r="H49" s="13">
        <f t="shared" ref="H49:H50" si="284">L49+P49+T49+X49+AB49+AF49+AJ49+AN49+AR49+AV49+AZ49</f>
        <v>0</v>
      </c>
      <c r="I49" s="48">
        <f t="shared" ref="I49:I50" si="285">K49</f>
        <v>0</v>
      </c>
      <c r="J49" s="29">
        <v>0</v>
      </c>
      <c r="K49" s="35">
        <v>0</v>
      </c>
      <c r="L49" s="29">
        <v>0</v>
      </c>
      <c r="M49" s="13">
        <f t="shared" ref="M49:M50" si="286">O49</f>
        <v>0</v>
      </c>
      <c r="N49" s="29">
        <v>0</v>
      </c>
      <c r="O49" s="36">
        <v>0</v>
      </c>
      <c r="P49" s="29">
        <v>0</v>
      </c>
      <c r="Q49" s="13">
        <f t="shared" ref="Q49:Q50" si="287">S49</f>
        <v>0</v>
      </c>
      <c r="R49" s="29">
        <v>0</v>
      </c>
      <c r="S49" s="36">
        <f t="shared" si="198"/>
        <v>0</v>
      </c>
      <c r="T49" s="29">
        <v>0</v>
      </c>
      <c r="U49" s="13">
        <f t="shared" ref="U49:U50" si="288">W49</f>
        <v>0</v>
      </c>
      <c r="V49" s="29">
        <v>0</v>
      </c>
      <c r="W49" s="36">
        <f t="shared" si="204"/>
        <v>0</v>
      </c>
      <c r="X49" s="29">
        <v>0</v>
      </c>
      <c r="Y49" s="13">
        <f t="shared" ref="Y49:Y50" si="289">AA49</f>
        <v>6180</v>
      </c>
      <c r="Z49" s="29">
        <v>0</v>
      </c>
      <c r="AA49" s="36">
        <v>6180</v>
      </c>
      <c r="AB49" s="29">
        <v>0</v>
      </c>
      <c r="AC49" s="13">
        <f t="shared" ref="AC49:AC50" si="290">AE49</f>
        <v>0</v>
      </c>
      <c r="AD49" s="29">
        <v>0</v>
      </c>
      <c r="AE49" s="36">
        <v>0</v>
      </c>
      <c r="AF49" s="29">
        <v>0</v>
      </c>
      <c r="AG49" s="13">
        <f t="shared" ref="AG49:AG50" si="291">AI49</f>
        <v>0</v>
      </c>
      <c r="AH49" s="29">
        <v>0</v>
      </c>
      <c r="AI49" s="36">
        <v>0</v>
      </c>
      <c r="AJ49" s="29">
        <v>0</v>
      </c>
      <c r="AK49" s="13">
        <f t="shared" ref="AK49:AK50" si="292">AM49</f>
        <v>0</v>
      </c>
      <c r="AL49" s="29">
        <v>0</v>
      </c>
      <c r="AM49" s="36">
        <v>0</v>
      </c>
      <c r="AN49" s="29">
        <v>0</v>
      </c>
      <c r="AO49" s="13">
        <f t="shared" ref="AO49:AO50" si="293">AQ49</f>
        <v>0</v>
      </c>
      <c r="AP49" s="29">
        <v>0</v>
      </c>
      <c r="AQ49" s="36">
        <v>0</v>
      </c>
      <c r="AR49" s="29">
        <v>0</v>
      </c>
      <c r="AS49" s="13">
        <f t="shared" ref="AS49:AS50" si="294">AU49</f>
        <v>0</v>
      </c>
      <c r="AT49" s="29">
        <v>0</v>
      </c>
      <c r="AU49" s="36">
        <v>0</v>
      </c>
      <c r="AV49" s="29">
        <v>0</v>
      </c>
      <c r="AW49" s="13">
        <f t="shared" ref="AW49:AW50" si="295">AY49</f>
        <v>0</v>
      </c>
      <c r="AX49" s="29">
        <v>0</v>
      </c>
      <c r="AY49" s="36">
        <v>0</v>
      </c>
      <c r="AZ49" s="29">
        <v>0</v>
      </c>
    </row>
    <row r="50" spans="1:56" ht="78.75" x14ac:dyDescent="0.25">
      <c r="A50" s="10" t="s">
        <v>499</v>
      </c>
      <c r="B50" s="19" t="s">
        <v>535</v>
      </c>
      <c r="C50" s="11" t="s">
        <v>22</v>
      </c>
      <c r="D50" s="11" t="s">
        <v>54</v>
      </c>
      <c r="E50" s="13">
        <f t="shared" ref="E50" si="296">I50+M50+Q50+U50+Y50+AC50+AG50+AK50+AO50</f>
        <v>1015.4</v>
      </c>
      <c r="F50" s="13">
        <f t="shared" si="282"/>
        <v>0</v>
      </c>
      <c r="G50" s="13">
        <f t="shared" si="283"/>
        <v>1015.4</v>
      </c>
      <c r="H50" s="13">
        <f t="shared" si="284"/>
        <v>0</v>
      </c>
      <c r="I50" s="48">
        <f t="shared" si="285"/>
        <v>0</v>
      </c>
      <c r="J50" s="29">
        <v>0</v>
      </c>
      <c r="K50" s="35">
        <v>0</v>
      </c>
      <c r="L50" s="29">
        <v>0</v>
      </c>
      <c r="M50" s="13">
        <f t="shared" si="286"/>
        <v>0</v>
      </c>
      <c r="N50" s="29">
        <v>0</v>
      </c>
      <c r="O50" s="36">
        <v>0</v>
      </c>
      <c r="P50" s="29">
        <v>0</v>
      </c>
      <c r="Q50" s="13">
        <f t="shared" si="287"/>
        <v>0</v>
      </c>
      <c r="R50" s="29">
        <v>0</v>
      </c>
      <c r="S50" s="36">
        <f t="shared" si="198"/>
        <v>0</v>
      </c>
      <c r="T50" s="29">
        <v>0</v>
      </c>
      <c r="U50" s="13">
        <f t="shared" si="288"/>
        <v>0</v>
      </c>
      <c r="V50" s="29">
        <v>0</v>
      </c>
      <c r="W50" s="36">
        <f t="shared" si="204"/>
        <v>0</v>
      </c>
      <c r="X50" s="29">
        <v>0</v>
      </c>
      <c r="Y50" s="13">
        <f t="shared" si="289"/>
        <v>0</v>
      </c>
      <c r="Z50" s="29">
        <v>0</v>
      </c>
      <c r="AA50" s="36">
        <v>0</v>
      </c>
      <c r="AB50" s="29">
        <v>0</v>
      </c>
      <c r="AC50" s="13">
        <f t="shared" si="290"/>
        <v>1015.4</v>
      </c>
      <c r="AD50" s="29">
        <v>0</v>
      </c>
      <c r="AE50" s="36">
        <v>1015.4</v>
      </c>
      <c r="AF50" s="29">
        <v>0</v>
      </c>
      <c r="AG50" s="13">
        <f t="shared" si="291"/>
        <v>0</v>
      </c>
      <c r="AH50" s="29">
        <v>0</v>
      </c>
      <c r="AI50" s="36">
        <v>0</v>
      </c>
      <c r="AJ50" s="29">
        <v>0</v>
      </c>
      <c r="AK50" s="13">
        <f t="shared" si="292"/>
        <v>0</v>
      </c>
      <c r="AL50" s="29">
        <v>0</v>
      </c>
      <c r="AM50" s="36">
        <v>0</v>
      </c>
      <c r="AN50" s="29">
        <v>0</v>
      </c>
      <c r="AO50" s="13">
        <f t="shared" si="293"/>
        <v>0</v>
      </c>
      <c r="AP50" s="29">
        <v>0</v>
      </c>
      <c r="AQ50" s="36">
        <v>0</v>
      </c>
      <c r="AR50" s="29">
        <v>0</v>
      </c>
      <c r="AS50" s="13">
        <f t="shared" si="294"/>
        <v>0</v>
      </c>
      <c r="AT50" s="29">
        <v>0</v>
      </c>
      <c r="AU50" s="36">
        <v>0</v>
      </c>
      <c r="AV50" s="29">
        <v>0</v>
      </c>
      <c r="AW50" s="13">
        <f t="shared" si="295"/>
        <v>0</v>
      </c>
      <c r="AX50" s="29">
        <v>0</v>
      </c>
      <c r="AY50" s="36">
        <v>0</v>
      </c>
      <c r="AZ50" s="29">
        <v>0</v>
      </c>
    </row>
    <row r="51" spans="1:56" ht="63" x14ac:dyDescent="0.25">
      <c r="A51" s="10" t="s">
        <v>527</v>
      </c>
      <c r="B51" s="19" t="s">
        <v>519</v>
      </c>
      <c r="C51" s="11" t="s">
        <v>22</v>
      </c>
      <c r="D51" s="11" t="s">
        <v>54</v>
      </c>
      <c r="E51" s="13">
        <f t="shared" ref="E51" si="297">I51+M51+Q51+U51+Y51+AC51+AG51+AK51+AO51</f>
        <v>1085</v>
      </c>
      <c r="F51" s="13">
        <f t="shared" ref="F51" si="298">J51+N51+R51+V51+Z51+AD51+AH51+AL51+AP51+AT51+AX51</f>
        <v>0</v>
      </c>
      <c r="G51" s="13">
        <f t="shared" ref="G51" si="299">K51+O51+S51+W51+AA51+AE51+AI51+AM51+AQ51+AU51+AY51</f>
        <v>1085</v>
      </c>
      <c r="H51" s="13">
        <f t="shared" ref="H51" si="300">L51+P51+T51+X51+AB51+AF51+AJ51+AN51+AR51+AV51+AZ51</f>
        <v>0</v>
      </c>
      <c r="I51" s="48">
        <f t="shared" ref="I51" si="301">K51</f>
        <v>0</v>
      </c>
      <c r="J51" s="29">
        <v>0</v>
      </c>
      <c r="K51" s="35">
        <v>0</v>
      </c>
      <c r="L51" s="29">
        <v>0</v>
      </c>
      <c r="M51" s="13">
        <f t="shared" ref="M51" si="302">O51</f>
        <v>0</v>
      </c>
      <c r="N51" s="29">
        <v>0</v>
      </c>
      <c r="O51" s="36">
        <v>0</v>
      </c>
      <c r="P51" s="29">
        <v>0</v>
      </c>
      <c r="Q51" s="13">
        <f t="shared" ref="Q51" si="303">S51</f>
        <v>0</v>
      </c>
      <c r="R51" s="29">
        <v>0</v>
      </c>
      <c r="S51" s="36">
        <f t="shared" si="198"/>
        <v>0</v>
      </c>
      <c r="T51" s="29">
        <v>0</v>
      </c>
      <c r="U51" s="13">
        <f t="shared" ref="U51" si="304">W51</f>
        <v>0</v>
      </c>
      <c r="V51" s="29">
        <v>0</v>
      </c>
      <c r="W51" s="36">
        <f t="shared" si="204"/>
        <v>0</v>
      </c>
      <c r="X51" s="29">
        <v>0</v>
      </c>
      <c r="Y51" s="13">
        <f t="shared" ref="Y51" si="305">AA51</f>
        <v>0</v>
      </c>
      <c r="Z51" s="29">
        <v>0</v>
      </c>
      <c r="AA51" s="36">
        <v>0</v>
      </c>
      <c r="AB51" s="29">
        <v>0</v>
      </c>
      <c r="AC51" s="13">
        <f t="shared" ref="AC51" si="306">AE51</f>
        <v>1085</v>
      </c>
      <c r="AD51" s="29">
        <v>0</v>
      </c>
      <c r="AE51" s="36">
        <v>1085</v>
      </c>
      <c r="AF51" s="29">
        <v>0</v>
      </c>
      <c r="AG51" s="13">
        <f t="shared" ref="AG51" si="307">AI51</f>
        <v>0</v>
      </c>
      <c r="AH51" s="29">
        <v>0</v>
      </c>
      <c r="AI51" s="36">
        <v>0</v>
      </c>
      <c r="AJ51" s="29">
        <v>0</v>
      </c>
      <c r="AK51" s="13">
        <f t="shared" ref="AK51" si="308">AM51</f>
        <v>0</v>
      </c>
      <c r="AL51" s="29">
        <v>0</v>
      </c>
      <c r="AM51" s="36">
        <v>0</v>
      </c>
      <c r="AN51" s="29">
        <v>0</v>
      </c>
      <c r="AO51" s="13">
        <f t="shared" ref="AO51" si="309">AQ51</f>
        <v>0</v>
      </c>
      <c r="AP51" s="29">
        <v>0</v>
      </c>
      <c r="AQ51" s="36">
        <v>0</v>
      </c>
      <c r="AR51" s="29">
        <v>0</v>
      </c>
      <c r="AS51" s="13">
        <f t="shared" ref="AS51" si="310">AU51</f>
        <v>0</v>
      </c>
      <c r="AT51" s="29">
        <v>0</v>
      </c>
      <c r="AU51" s="36">
        <v>0</v>
      </c>
      <c r="AV51" s="29">
        <v>0</v>
      </c>
      <c r="AW51" s="13">
        <f t="shared" ref="AW51" si="311">AY51</f>
        <v>0</v>
      </c>
      <c r="AX51" s="29">
        <v>0</v>
      </c>
      <c r="AY51" s="36">
        <v>0</v>
      </c>
      <c r="AZ51" s="29">
        <v>0</v>
      </c>
    </row>
    <row r="52" spans="1:56" ht="78.75" x14ac:dyDescent="0.25">
      <c r="A52" s="10" t="s">
        <v>537</v>
      </c>
      <c r="B52" s="19" t="s">
        <v>308</v>
      </c>
      <c r="C52" s="11" t="s">
        <v>22</v>
      </c>
      <c r="D52" s="11" t="s">
        <v>22</v>
      </c>
      <c r="E52" s="13">
        <f t="shared" si="195"/>
        <v>135000</v>
      </c>
      <c r="F52" s="13">
        <f t="shared" ref="F52:H52" si="312">J52+N52+R52+V52+Z52+AD52+AH52+AL52+AP52+AT52+AX52</f>
        <v>0</v>
      </c>
      <c r="G52" s="13">
        <f t="shared" si="312"/>
        <v>135000</v>
      </c>
      <c r="H52" s="13">
        <f t="shared" si="312"/>
        <v>0</v>
      </c>
      <c r="I52" s="48">
        <f t="shared" ref="I52" si="313">K52</f>
        <v>0</v>
      </c>
      <c r="J52" s="29">
        <v>0</v>
      </c>
      <c r="K52" s="35">
        <v>0</v>
      </c>
      <c r="L52" s="29">
        <v>0</v>
      </c>
      <c r="M52" s="13">
        <f t="shared" ref="M52" si="314">O52</f>
        <v>0</v>
      </c>
      <c r="N52" s="29">
        <v>0</v>
      </c>
      <c r="O52" s="36">
        <v>0</v>
      </c>
      <c r="P52" s="29">
        <v>0</v>
      </c>
      <c r="Q52" s="13">
        <f t="shared" ref="Q52" si="315">S52</f>
        <v>0</v>
      </c>
      <c r="R52" s="29">
        <v>0</v>
      </c>
      <c r="S52" s="36">
        <f t="shared" si="198"/>
        <v>0</v>
      </c>
      <c r="T52" s="29">
        <v>0</v>
      </c>
      <c r="U52" s="13">
        <f t="shared" ref="U52" si="316">W52</f>
        <v>0</v>
      </c>
      <c r="V52" s="29">
        <v>0</v>
      </c>
      <c r="W52" s="36">
        <f t="shared" si="204"/>
        <v>0</v>
      </c>
      <c r="X52" s="29">
        <v>0</v>
      </c>
      <c r="Y52" s="13">
        <f t="shared" ref="Y52" si="317">AA52</f>
        <v>0</v>
      </c>
      <c r="Z52" s="29">
        <v>0</v>
      </c>
      <c r="AA52" s="36">
        <v>0</v>
      </c>
      <c r="AB52" s="29">
        <v>0</v>
      </c>
      <c r="AC52" s="13">
        <f t="shared" ref="AC52" si="318">AE52</f>
        <v>0</v>
      </c>
      <c r="AD52" s="29">
        <v>0</v>
      </c>
      <c r="AE52" s="36">
        <v>0</v>
      </c>
      <c r="AF52" s="29">
        <v>0</v>
      </c>
      <c r="AG52" s="13">
        <f t="shared" ref="AG52" si="319">AI52</f>
        <v>85000</v>
      </c>
      <c r="AH52" s="29">
        <v>0</v>
      </c>
      <c r="AI52" s="36">
        <v>85000</v>
      </c>
      <c r="AJ52" s="29">
        <v>0</v>
      </c>
      <c r="AK52" s="13">
        <f t="shared" ref="AK52" si="320">AM52</f>
        <v>50000</v>
      </c>
      <c r="AL52" s="29">
        <v>0</v>
      </c>
      <c r="AM52" s="36">
        <v>50000</v>
      </c>
      <c r="AN52" s="29">
        <v>0</v>
      </c>
      <c r="AO52" s="13">
        <f t="shared" ref="AO52" si="321">AQ52</f>
        <v>0</v>
      </c>
      <c r="AP52" s="29">
        <v>0</v>
      </c>
      <c r="AQ52" s="36">
        <v>0</v>
      </c>
      <c r="AR52" s="29">
        <v>0</v>
      </c>
      <c r="AS52" s="13">
        <f t="shared" ref="AS52" si="322">AU52</f>
        <v>0</v>
      </c>
      <c r="AT52" s="29">
        <v>0</v>
      </c>
      <c r="AU52" s="36">
        <v>0</v>
      </c>
      <c r="AV52" s="29">
        <v>0</v>
      </c>
      <c r="AW52" s="13">
        <f t="shared" ref="AW52" si="323">AY52</f>
        <v>0</v>
      </c>
      <c r="AX52" s="29">
        <v>0</v>
      </c>
      <c r="AY52" s="36">
        <v>0</v>
      </c>
      <c r="AZ52" s="29">
        <v>0</v>
      </c>
    </row>
    <row r="53" spans="1:56" ht="43.5" customHeight="1" x14ac:dyDescent="0.25">
      <c r="A53" s="10" t="s">
        <v>24</v>
      </c>
      <c r="B53" s="92" t="s">
        <v>116</v>
      </c>
      <c r="C53" s="92"/>
      <c r="D53" s="92"/>
      <c r="E53" s="8">
        <f t="shared" ref="E53:AZ53" si="324">E54+E190</f>
        <v>425283.49999999988</v>
      </c>
      <c r="F53" s="8">
        <f t="shared" si="324"/>
        <v>0</v>
      </c>
      <c r="G53" s="8">
        <f t="shared" si="324"/>
        <v>425283.49999999988</v>
      </c>
      <c r="H53" s="8">
        <f t="shared" si="324"/>
        <v>0</v>
      </c>
      <c r="I53" s="8">
        <f t="shared" si="324"/>
        <v>11551.9</v>
      </c>
      <c r="J53" s="8">
        <f t="shared" si="324"/>
        <v>0</v>
      </c>
      <c r="K53" s="8">
        <f t="shared" si="324"/>
        <v>11551.9</v>
      </c>
      <c r="L53" s="8">
        <f t="shared" si="324"/>
        <v>0</v>
      </c>
      <c r="M53" s="8">
        <f t="shared" si="324"/>
        <v>86614.500000000029</v>
      </c>
      <c r="N53" s="8">
        <f t="shared" si="324"/>
        <v>0</v>
      </c>
      <c r="O53" s="8">
        <f t="shared" si="324"/>
        <v>86614.500000000029</v>
      </c>
      <c r="P53" s="8">
        <f t="shared" si="324"/>
        <v>0</v>
      </c>
      <c r="Q53" s="8">
        <f t="shared" si="324"/>
        <v>84930.7</v>
      </c>
      <c r="R53" s="8">
        <f t="shared" si="324"/>
        <v>0</v>
      </c>
      <c r="S53" s="8">
        <f t="shared" si="324"/>
        <v>84930.7</v>
      </c>
      <c r="T53" s="8">
        <f t="shared" si="324"/>
        <v>0</v>
      </c>
      <c r="U53" s="8">
        <f t="shared" si="324"/>
        <v>36754.5</v>
      </c>
      <c r="V53" s="8">
        <f t="shared" si="324"/>
        <v>0</v>
      </c>
      <c r="W53" s="8">
        <f t="shared" si="324"/>
        <v>36754.5</v>
      </c>
      <c r="X53" s="8">
        <f t="shared" si="324"/>
        <v>0</v>
      </c>
      <c r="Y53" s="8">
        <f t="shared" si="324"/>
        <v>83877</v>
      </c>
      <c r="Z53" s="8">
        <f t="shared" si="324"/>
        <v>0</v>
      </c>
      <c r="AA53" s="8">
        <f t="shared" si="324"/>
        <v>83877</v>
      </c>
      <c r="AB53" s="8">
        <f t="shared" si="324"/>
        <v>0</v>
      </c>
      <c r="AC53" s="8">
        <f t="shared" si="324"/>
        <v>61554.900000000009</v>
      </c>
      <c r="AD53" s="8">
        <f t="shared" si="324"/>
        <v>0</v>
      </c>
      <c r="AE53" s="8">
        <f t="shared" si="324"/>
        <v>61554.900000000009</v>
      </c>
      <c r="AF53" s="8">
        <f t="shared" si="324"/>
        <v>0</v>
      </c>
      <c r="AG53" s="8">
        <f t="shared" si="324"/>
        <v>30000</v>
      </c>
      <c r="AH53" s="8">
        <f t="shared" si="324"/>
        <v>0</v>
      </c>
      <c r="AI53" s="8">
        <f t="shared" si="324"/>
        <v>30000</v>
      </c>
      <c r="AJ53" s="8">
        <f t="shared" si="324"/>
        <v>0</v>
      </c>
      <c r="AK53" s="8">
        <f t="shared" si="324"/>
        <v>30000</v>
      </c>
      <c r="AL53" s="8">
        <f t="shared" si="324"/>
        <v>0</v>
      </c>
      <c r="AM53" s="8">
        <f t="shared" si="324"/>
        <v>30000</v>
      </c>
      <c r="AN53" s="8">
        <f t="shared" si="324"/>
        <v>0</v>
      </c>
      <c r="AO53" s="8">
        <f t="shared" si="324"/>
        <v>0</v>
      </c>
      <c r="AP53" s="8">
        <f t="shared" si="324"/>
        <v>0</v>
      </c>
      <c r="AQ53" s="8">
        <f t="shared" si="324"/>
        <v>0</v>
      </c>
      <c r="AR53" s="8">
        <f t="shared" si="324"/>
        <v>0</v>
      </c>
      <c r="AS53" s="8">
        <f t="shared" si="324"/>
        <v>0</v>
      </c>
      <c r="AT53" s="8">
        <f t="shared" si="324"/>
        <v>0</v>
      </c>
      <c r="AU53" s="8">
        <f t="shared" si="324"/>
        <v>0</v>
      </c>
      <c r="AV53" s="8">
        <f t="shared" si="324"/>
        <v>0</v>
      </c>
      <c r="AW53" s="8">
        <f t="shared" si="324"/>
        <v>0</v>
      </c>
      <c r="AX53" s="8">
        <f t="shared" si="324"/>
        <v>0</v>
      </c>
      <c r="AY53" s="8">
        <f t="shared" si="324"/>
        <v>0</v>
      </c>
      <c r="AZ53" s="8">
        <f t="shared" si="324"/>
        <v>0</v>
      </c>
    </row>
    <row r="54" spans="1:56" ht="43.5" customHeight="1" x14ac:dyDescent="0.25">
      <c r="A54" s="10" t="s">
        <v>30</v>
      </c>
      <c r="B54" s="92" t="s">
        <v>115</v>
      </c>
      <c r="C54" s="92"/>
      <c r="D54" s="92"/>
      <c r="E54" s="8">
        <f t="shared" ref="E54:AZ54" si="325">SUM(E55:E189)</f>
        <v>420944.99999999988</v>
      </c>
      <c r="F54" s="8">
        <f t="shared" si="325"/>
        <v>0</v>
      </c>
      <c r="G54" s="8">
        <f t="shared" si="325"/>
        <v>420944.99999999988</v>
      </c>
      <c r="H54" s="8">
        <f t="shared" si="325"/>
        <v>0</v>
      </c>
      <c r="I54" s="8">
        <f t="shared" si="325"/>
        <v>10367.5</v>
      </c>
      <c r="J54" s="8">
        <f t="shared" si="325"/>
        <v>0</v>
      </c>
      <c r="K54" s="8">
        <f t="shared" si="325"/>
        <v>10367.5</v>
      </c>
      <c r="L54" s="8">
        <f t="shared" si="325"/>
        <v>0</v>
      </c>
      <c r="M54" s="8">
        <f t="shared" si="325"/>
        <v>85986.200000000026</v>
      </c>
      <c r="N54" s="8">
        <f t="shared" si="325"/>
        <v>0</v>
      </c>
      <c r="O54" s="8">
        <f t="shared" si="325"/>
        <v>85986.200000000026</v>
      </c>
      <c r="P54" s="8">
        <f t="shared" si="325"/>
        <v>0</v>
      </c>
      <c r="Q54" s="8">
        <f t="shared" si="325"/>
        <v>84930.7</v>
      </c>
      <c r="R54" s="8">
        <f t="shared" si="325"/>
        <v>0</v>
      </c>
      <c r="S54" s="8">
        <f t="shared" si="325"/>
        <v>84930.7</v>
      </c>
      <c r="T54" s="8">
        <f t="shared" si="325"/>
        <v>0</v>
      </c>
      <c r="U54" s="8">
        <f t="shared" si="325"/>
        <v>36754.5</v>
      </c>
      <c r="V54" s="8">
        <f t="shared" si="325"/>
        <v>0</v>
      </c>
      <c r="W54" s="8">
        <f t="shared" si="325"/>
        <v>36754.5</v>
      </c>
      <c r="X54" s="8">
        <f t="shared" si="325"/>
        <v>0</v>
      </c>
      <c r="Y54" s="8">
        <f t="shared" si="325"/>
        <v>83877</v>
      </c>
      <c r="Z54" s="8">
        <f t="shared" si="325"/>
        <v>0</v>
      </c>
      <c r="AA54" s="8">
        <f t="shared" si="325"/>
        <v>83877</v>
      </c>
      <c r="AB54" s="8">
        <f t="shared" si="325"/>
        <v>0</v>
      </c>
      <c r="AC54" s="8">
        <f t="shared" si="325"/>
        <v>59029.100000000006</v>
      </c>
      <c r="AD54" s="8">
        <f t="shared" si="325"/>
        <v>0</v>
      </c>
      <c r="AE54" s="8">
        <f t="shared" si="325"/>
        <v>59029.100000000006</v>
      </c>
      <c r="AF54" s="8">
        <f t="shared" si="325"/>
        <v>0</v>
      </c>
      <c r="AG54" s="8">
        <f t="shared" si="325"/>
        <v>30000</v>
      </c>
      <c r="AH54" s="8">
        <f t="shared" si="325"/>
        <v>0</v>
      </c>
      <c r="AI54" s="8">
        <f t="shared" si="325"/>
        <v>30000</v>
      </c>
      <c r="AJ54" s="8">
        <f t="shared" si="325"/>
        <v>0</v>
      </c>
      <c r="AK54" s="8">
        <f t="shared" si="325"/>
        <v>30000</v>
      </c>
      <c r="AL54" s="8">
        <f t="shared" si="325"/>
        <v>0</v>
      </c>
      <c r="AM54" s="8">
        <f t="shared" si="325"/>
        <v>30000</v>
      </c>
      <c r="AN54" s="8">
        <f t="shared" si="325"/>
        <v>0</v>
      </c>
      <c r="AO54" s="8">
        <f t="shared" si="325"/>
        <v>0</v>
      </c>
      <c r="AP54" s="8">
        <f t="shared" si="325"/>
        <v>0</v>
      </c>
      <c r="AQ54" s="8">
        <f t="shared" si="325"/>
        <v>0</v>
      </c>
      <c r="AR54" s="8">
        <f t="shared" si="325"/>
        <v>0</v>
      </c>
      <c r="AS54" s="8">
        <f t="shared" si="325"/>
        <v>0</v>
      </c>
      <c r="AT54" s="8">
        <f t="shared" si="325"/>
        <v>0</v>
      </c>
      <c r="AU54" s="8">
        <f t="shared" si="325"/>
        <v>0</v>
      </c>
      <c r="AV54" s="8">
        <f t="shared" si="325"/>
        <v>0</v>
      </c>
      <c r="AW54" s="8">
        <f t="shared" si="325"/>
        <v>0</v>
      </c>
      <c r="AX54" s="8">
        <f t="shared" si="325"/>
        <v>0</v>
      </c>
      <c r="AY54" s="8">
        <f t="shared" si="325"/>
        <v>0</v>
      </c>
      <c r="AZ54" s="8">
        <f t="shared" si="325"/>
        <v>0</v>
      </c>
    </row>
    <row r="55" spans="1:56" ht="63" x14ac:dyDescent="0.25">
      <c r="A55" s="10" t="s">
        <v>82</v>
      </c>
      <c r="B55" s="20" t="s">
        <v>55</v>
      </c>
      <c r="C55" s="11" t="s">
        <v>22</v>
      </c>
      <c r="D55" s="11" t="s">
        <v>54</v>
      </c>
      <c r="E55" s="13">
        <f t="shared" ref="E55:E86" si="326">I55+M55+Q55+U55+Y55+AC55+AG55+AK55+AO55</f>
        <v>2351.6999999999998</v>
      </c>
      <c r="F55" s="13">
        <f t="shared" ref="F55:F86" si="327">J55+N55+R55+V55+Z55+AD55+AH55+AL55+AP55</f>
        <v>0</v>
      </c>
      <c r="G55" s="13">
        <f t="shared" ref="G55:G86" si="328">K55+O55+S55+W55+AA55+AE55+AI55+AM55+AQ55</f>
        <v>2351.6999999999998</v>
      </c>
      <c r="H55" s="13">
        <f t="shared" ref="H55:H86" si="329">L55+P55+T55+X55+AB55+AF55+AJ55+AN55+AR55</f>
        <v>0</v>
      </c>
      <c r="I55" s="13">
        <f t="shared" ref="I55:I56" si="330">K55</f>
        <v>2351.6999999999998</v>
      </c>
      <c r="J55" s="29">
        <v>0</v>
      </c>
      <c r="K55" s="13">
        <f>3223.2-871.5</f>
        <v>2351.6999999999998</v>
      </c>
      <c r="L55" s="29">
        <v>0</v>
      </c>
      <c r="M55" s="13">
        <f t="shared" ref="M55:M58" si="331">O55</f>
        <v>0</v>
      </c>
      <c r="N55" s="29">
        <v>0</v>
      </c>
      <c r="O55" s="29">
        <v>0</v>
      </c>
      <c r="P55" s="29">
        <v>0</v>
      </c>
      <c r="Q55" s="13">
        <f t="shared" ref="Q55:Q58" si="332">S55</f>
        <v>0</v>
      </c>
      <c r="R55" s="29">
        <v>0</v>
      </c>
      <c r="S55" s="29">
        <v>0</v>
      </c>
      <c r="T55" s="29">
        <v>0</v>
      </c>
      <c r="U55" s="13">
        <f t="shared" ref="U55:U58" si="333">W55</f>
        <v>0</v>
      </c>
      <c r="V55" s="29">
        <v>0</v>
      </c>
      <c r="W55" s="29">
        <v>0</v>
      </c>
      <c r="X55" s="29">
        <v>0</v>
      </c>
      <c r="Y55" s="13">
        <f t="shared" ref="Y55:Y58" si="334">AA55</f>
        <v>0</v>
      </c>
      <c r="Z55" s="29">
        <v>0</v>
      </c>
      <c r="AA55" s="29">
        <v>0</v>
      </c>
      <c r="AB55" s="29">
        <v>0</v>
      </c>
      <c r="AC55" s="13">
        <f t="shared" ref="AC55:AC58" si="335">AE55</f>
        <v>0</v>
      </c>
      <c r="AD55" s="29">
        <v>0</v>
      </c>
      <c r="AE55" s="29">
        <v>0</v>
      </c>
      <c r="AF55" s="29">
        <v>0</v>
      </c>
      <c r="AG55" s="13">
        <f t="shared" ref="AG55:AG58" si="336">AI55</f>
        <v>0</v>
      </c>
      <c r="AH55" s="29">
        <v>0</v>
      </c>
      <c r="AI55" s="29">
        <v>0</v>
      </c>
      <c r="AJ55" s="29">
        <v>0</v>
      </c>
      <c r="AK55" s="13">
        <f t="shared" ref="AK55:AK58" si="337">AM55</f>
        <v>0</v>
      </c>
      <c r="AL55" s="29">
        <v>0</v>
      </c>
      <c r="AM55" s="29">
        <v>0</v>
      </c>
      <c r="AN55" s="29">
        <v>0</v>
      </c>
      <c r="AO55" s="13">
        <f t="shared" ref="AO55:AO58" si="338">AQ55</f>
        <v>0</v>
      </c>
      <c r="AP55" s="29">
        <v>0</v>
      </c>
      <c r="AQ55" s="29">
        <v>0</v>
      </c>
      <c r="AR55" s="29">
        <v>0</v>
      </c>
      <c r="AS55" s="13">
        <f t="shared" ref="AS55:AS58" si="339">AU55</f>
        <v>0</v>
      </c>
      <c r="AT55" s="29">
        <v>0</v>
      </c>
      <c r="AU55" s="29">
        <v>0</v>
      </c>
      <c r="AV55" s="29">
        <v>0</v>
      </c>
      <c r="AW55" s="13">
        <f t="shared" ref="AW55:AW58" si="340">AY55</f>
        <v>0</v>
      </c>
      <c r="AX55" s="29">
        <v>0</v>
      </c>
      <c r="AY55" s="29">
        <v>0</v>
      </c>
      <c r="AZ55" s="29">
        <v>0</v>
      </c>
    </row>
    <row r="56" spans="1:56" ht="63" x14ac:dyDescent="0.25">
      <c r="A56" s="10" t="s">
        <v>83</v>
      </c>
      <c r="B56" s="20" t="s">
        <v>47</v>
      </c>
      <c r="C56" s="11" t="s">
        <v>22</v>
      </c>
      <c r="D56" s="11" t="s">
        <v>54</v>
      </c>
      <c r="E56" s="13">
        <f t="shared" si="326"/>
        <v>490.8</v>
      </c>
      <c r="F56" s="13">
        <f t="shared" si="327"/>
        <v>0</v>
      </c>
      <c r="G56" s="13">
        <f t="shared" si="328"/>
        <v>490.8</v>
      </c>
      <c r="H56" s="13">
        <f t="shared" si="329"/>
        <v>0</v>
      </c>
      <c r="I56" s="13">
        <f t="shared" si="330"/>
        <v>490.8</v>
      </c>
      <c r="J56" s="29">
        <v>0</v>
      </c>
      <c r="K56" s="13">
        <v>490.8</v>
      </c>
      <c r="L56" s="29">
        <v>0</v>
      </c>
      <c r="M56" s="13">
        <f t="shared" si="331"/>
        <v>0</v>
      </c>
      <c r="N56" s="29">
        <v>0</v>
      </c>
      <c r="O56" s="29">
        <v>0</v>
      </c>
      <c r="P56" s="29">
        <v>0</v>
      </c>
      <c r="Q56" s="13">
        <f t="shared" si="332"/>
        <v>0</v>
      </c>
      <c r="R56" s="29">
        <v>0</v>
      </c>
      <c r="S56" s="29">
        <v>0</v>
      </c>
      <c r="T56" s="29">
        <v>0</v>
      </c>
      <c r="U56" s="13">
        <f t="shared" si="333"/>
        <v>0</v>
      </c>
      <c r="V56" s="29">
        <v>0</v>
      </c>
      <c r="W56" s="29">
        <v>0</v>
      </c>
      <c r="X56" s="29">
        <v>0</v>
      </c>
      <c r="Y56" s="13">
        <f t="shared" si="334"/>
        <v>0</v>
      </c>
      <c r="Z56" s="29">
        <v>0</v>
      </c>
      <c r="AA56" s="29">
        <v>0</v>
      </c>
      <c r="AB56" s="29">
        <v>0</v>
      </c>
      <c r="AC56" s="13">
        <f t="shared" si="335"/>
        <v>0</v>
      </c>
      <c r="AD56" s="29">
        <v>0</v>
      </c>
      <c r="AE56" s="29">
        <v>0</v>
      </c>
      <c r="AF56" s="29">
        <v>0</v>
      </c>
      <c r="AG56" s="13">
        <f t="shared" si="336"/>
        <v>0</v>
      </c>
      <c r="AH56" s="29">
        <v>0</v>
      </c>
      <c r="AI56" s="29">
        <v>0</v>
      </c>
      <c r="AJ56" s="29">
        <v>0</v>
      </c>
      <c r="AK56" s="13">
        <f t="shared" si="337"/>
        <v>0</v>
      </c>
      <c r="AL56" s="29">
        <v>0</v>
      </c>
      <c r="AM56" s="29">
        <v>0</v>
      </c>
      <c r="AN56" s="29">
        <v>0</v>
      </c>
      <c r="AO56" s="13">
        <f t="shared" si="338"/>
        <v>0</v>
      </c>
      <c r="AP56" s="29">
        <v>0</v>
      </c>
      <c r="AQ56" s="29">
        <v>0</v>
      </c>
      <c r="AR56" s="29">
        <v>0</v>
      </c>
      <c r="AS56" s="13">
        <f t="shared" si="339"/>
        <v>0</v>
      </c>
      <c r="AT56" s="29">
        <v>0</v>
      </c>
      <c r="AU56" s="29">
        <v>0</v>
      </c>
      <c r="AV56" s="29">
        <v>0</v>
      </c>
      <c r="AW56" s="13">
        <f t="shared" si="340"/>
        <v>0</v>
      </c>
      <c r="AX56" s="29">
        <v>0</v>
      </c>
      <c r="AY56" s="29">
        <v>0</v>
      </c>
      <c r="AZ56" s="29">
        <v>0</v>
      </c>
    </row>
    <row r="57" spans="1:56" ht="63" x14ac:dyDescent="0.25">
      <c r="A57" s="10" t="s">
        <v>84</v>
      </c>
      <c r="B57" s="20" t="s">
        <v>56</v>
      </c>
      <c r="C57" s="11" t="s">
        <v>22</v>
      </c>
      <c r="D57" s="11" t="s">
        <v>54</v>
      </c>
      <c r="E57" s="13">
        <f t="shared" si="326"/>
        <v>438.1</v>
      </c>
      <c r="F57" s="13">
        <f t="shared" si="327"/>
        <v>0</v>
      </c>
      <c r="G57" s="13">
        <f t="shared" si="328"/>
        <v>438.1</v>
      </c>
      <c r="H57" s="13">
        <f t="shared" si="329"/>
        <v>0</v>
      </c>
      <c r="I57" s="13">
        <f t="shared" ref="I57" si="341">K57</f>
        <v>438.1</v>
      </c>
      <c r="J57" s="29">
        <v>0</v>
      </c>
      <c r="K57" s="13">
        <f>231+207.1</f>
        <v>438.1</v>
      </c>
      <c r="L57" s="29">
        <v>0</v>
      </c>
      <c r="M57" s="13">
        <f t="shared" si="331"/>
        <v>0</v>
      </c>
      <c r="N57" s="29">
        <v>0</v>
      </c>
      <c r="O57" s="29">
        <v>0</v>
      </c>
      <c r="P57" s="29">
        <v>0</v>
      </c>
      <c r="Q57" s="13">
        <f t="shared" si="332"/>
        <v>0</v>
      </c>
      <c r="R57" s="29">
        <v>0</v>
      </c>
      <c r="S57" s="29">
        <v>0</v>
      </c>
      <c r="T57" s="29">
        <v>0</v>
      </c>
      <c r="U57" s="13">
        <f t="shared" si="333"/>
        <v>0</v>
      </c>
      <c r="V57" s="29">
        <v>0</v>
      </c>
      <c r="W57" s="29">
        <v>0</v>
      </c>
      <c r="X57" s="29">
        <v>0</v>
      </c>
      <c r="Y57" s="13">
        <f t="shared" si="334"/>
        <v>0</v>
      </c>
      <c r="Z57" s="29">
        <v>0</v>
      </c>
      <c r="AA57" s="29">
        <v>0</v>
      </c>
      <c r="AB57" s="29">
        <v>0</v>
      </c>
      <c r="AC57" s="13">
        <f t="shared" si="335"/>
        <v>0</v>
      </c>
      <c r="AD57" s="29">
        <v>0</v>
      </c>
      <c r="AE57" s="29">
        <v>0</v>
      </c>
      <c r="AF57" s="29">
        <v>0</v>
      </c>
      <c r="AG57" s="13">
        <f t="shared" si="336"/>
        <v>0</v>
      </c>
      <c r="AH57" s="29">
        <v>0</v>
      </c>
      <c r="AI57" s="29">
        <v>0</v>
      </c>
      <c r="AJ57" s="29">
        <v>0</v>
      </c>
      <c r="AK57" s="13">
        <f t="shared" si="337"/>
        <v>0</v>
      </c>
      <c r="AL57" s="29">
        <v>0</v>
      </c>
      <c r="AM57" s="29">
        <v>0</v>
      </c>
      <c r="AN57" s="29">
        <v>0</v>
      </c>
      <c r="AO57" s="13">
        <f t="shared" si="338"/>
        <v>0</v>
      </c>
      <c r="AP57" s="29">
        <v>0</v>
      </c>
      <c r="AQ57" s="29">
        <v>0</v>
      </c>
      <c r="AR57" s="29">
        <v>0</v>
      </c>
      <c r="AS57" s="13">
        <f t="shared" si="339"/>
        <v>0</v>
      </c>
      <c r="AT57" s="29">
        <v>0</v>
      </c>
      <c r="AU57" s="29">
        <v>0</v>
      </c>
      <c r="AV57" s="29">
        <v>0</v>
      </c>
      <c r="AW57" s="13">
        <f t="shared" si="340"/>
        <v>0</v>
      </c>
      <c r="AX57" s="29">
        <v>0</v>
      </c>
      <c r="AY57" s="29">
        <v>0</v>
      </c>
      <c r="AZ57" s="29">
        <v>0</v>
      </c>
    </row>
    <row r="58" spans="1:56" ht="78.75" x14ac:dyDescent="0.25">
      <c r="A58" s="10" t="s">
        <v>85</v>
      </c>
      <c r="B58" s="20" t="s">
        <v>57</v>
      </c>
      <c r="C58" s="11" t="s">
        <v>22</v>
      </c>
      <c r="D58" s="11" t="s">
        <v>54</v>
      </c>
      <c r="E58" s="13">
        <f t="shared" si="326"/>
        <v>95</v>
      </c>
      <c r="F58" s="13">
        <f t="shared" si="327"/>
        <v>0</v>
      </c>
      <c r="G58" s="13">
        <f t="shared" si="328"/>
        <v>95</v>
      </c>
      <c r="H58" s="13">
        <f t="shared" si="329"/>
        <v>0</v>
      </c>
      <c r="I58" s="13">
        <f t="shared" ref="I58" si="342">K58</f>
        <v>95</v>
      </c>
      <c r="J58" s="29">
        <v>0</v>
      </c>
      <c r="K58" s="13">
        <f>73.1+21.9</f>
        <v>95</v>
      </c>
      <c r="L58" s="29">
        <v>0</v>
      </c>
      <c r="M58" s="13">
        <f t="shared" si="331"/>
        <v>0</v>
      </c>
      <c r="N58" s="29">
        <v>0</v>
      </c>
      <c r="O58" s="29">
        <v>0</v>
      </c>
      <c r="P58" s="29">
        <v>0</v>
      </c>
      <c r="Q58" s="13">
        <f t="shared" si="332"/>
        <v>0</v>
      </c>
      <c r="R58" s="29">
        <v>0</v>
      </c>
      <c r="S58" s="29">
        <v>0</v>
      </c>
      <c r="T58" s="29">
        <v>0</v>
      </c>
      <c r="U58" s="13">
        <f t="shared" si="333"/>
        <v>0</v>
      </c>
      <c r="V58" s="29">
        <v>0</v>
      </c>
      <c r="W58" s="29">
        <v>0</v>
      </c>
      <c r="X58" s="29">
        <v>0</v>
      </c>
      <c r="Y58" s="13">
        <f t="shared" si="334"/>
        <v>0</v>
      </c>
      <c r="Z58" s="29">
        <v>0</v>
      </c>
      <c r="AA58" s="29">
        <v>0</v>
      </c>
      <c r="AB58" s="29">
        <v>0</v>
      </c>
      <c r="AC58" s="13">
        <f t="shared" si="335"/>
        <v>0</v>
      </c>
      <c r="AD58" s="29">
        <v>0</v>
      </c>
      <c r="AE58" s="29">
        <v>0</v>
      </c>
      <c r="AF58" s="29">
        <v>0</v>
      </c>
      <c r="AG58" s="13">
        <f t="shared" si="336"/>
        <v>0</v>
      </c>
      <c r="AH58" s="29">
        <v>0</v>
      </c>
      <c r="AI58" s="29">
        <v>0</v>
      </c>
      <c r="AJ58" s="29">
        <v>0</v>
      </c>
      <c r="AK58" s="13">
        <f t="shared" si="337"/>
        <v>0</v>
      </c>
      <c r="AL58" s="29">
        <v>0</v>
      </c>
      <c r="AM58" s="29">
        <v>0</v>
      </c>
      <c r="AN58" s="29">
        <v>0</v>
      </c>
      <c r="AO58" s="13">
        <f t="shared" si="338"/>
        <v>0</v>
      </c>
      <c r="AP58" s="29">
        <v>0</v>
      </c>
      <c r="AQ58" s="29">
        <v>0</v>
      </c>
      <c r="AR58" s="29">
        <v>0</v>
      </c>
      <c r="AS58" s="13">
        <f t="shared" si="339"/>
        <v>0</v>
      </c>
      <c r="AT58" s="29">
        <v>0</v>
      </c>
      <c r="AU58" s="29">
        <v>0</v>
      </c>
      <c r="AV58" s="29">
        <v>0</v>
      </c>
      <c r="AW58" s="13">
        <f t="shared" si="340"/>
        <v>0</v>
      </c>
      <c r="AX58" s="29">
        <v>0</v>
      </c>
      <c r="AY58" s="29">
        <v>0</v>
      </c>
      <c r="AZ58" s="29">
        <v>0</v>
      </c>
    </row>
    <row r="59" spans="1:56" ht="78.75" x14ac:dyDescent="0.25">
      <c r="A59" s="10" t="s">
        <v>86</v>
      </c>
      <c r="B59" s="20" t="s">
        <v>77</v>
      </c>
      <c r="C59" s="11" t="s">
        <v>22</v>
      </c>
      <c r="D59" s="11" t="s">
        <v>54</v>
      </c>
      <c r="E59" s="13">
        <f t="shared" si="326"/>
        <v>4000</v>
      </c>
      <c r="F59" s="13">
        <f t="shared" si="327"/>
        <v>0</v>
      </c>
      <c r="G59" s="13">
        <f t="shared" si="328"/>
        <v>4000</v>
      </c>
      <c r="H59" s="13">
        <f t="shared" si="329"/>
        <v>0</v>
      </c>
      <c r="I59" s="13">
        <f t="shared" ref="I59" si="343">K59</f>
        <v>4000</v>
      </c>
      <c r="J59" s="29">
        <v>0</v>
      </c>
      <c r="K59" s="13">
        <v>4000</v>
      </c>
      <c r="L59" s="29">
        <v>0</v>
      </c>
      <c r="M59" s="13">
        <f t="shared" ref="M59" si="344">O59</f>
        <v>0</v>
      </c>
      <c r="N59" s="29">
        <v>0</v>
      </c>
      <c r="O59" s="29">
        <v>0</v>
      </c>
      <c r="P59" s="29">
        <v>0</v>
      </c>
      <c r="Q59" s="13">
        <f t="shared" ref="Q59" si="345">S59</f>
        <v>0</v>
      </c>
      <c r="R59" s="29">
        <v>0</v>
      </c>
      <c r="S59" s="29">
        <v>0</v>
      </c>
      <c r="T59" s="29">
        <v>0</v>
      </c>
      <c r="U59" s="13">
        <f t="shared" ref="U59" si="346">W59</f>
        <v>0</v>
      </c>
      <c r="V59" s="29">
        <v>0</v>
      </c>
      <c r="W59" s="29">
        <v>0</v>
      </c>
      <c r="X59" s="29">
        <v>0</v>
      </c>
      <c r="Y59" s="13">
        <f t="shared" ref="Y59" si="347">AA59</f>
        <v>0</v>
      </c>
      <c r="Z59" s="29">
        <v>0</v>
      </c>
      <c r="AA59" s="29">
        <v>0</v>
      </c>
      <c r="AB59" s="29">
        <v>0</v>
      </c>
      <c r="AC59" s="13">
        <f t="shared" ref="AC59" si="348">AE59</f>
        <v>0</v>
      </c>
      <c r="AD59" s="29">
        <v>0</v>
      </c>
      <c r="AE59" s="29">
        <v>0</v>
      </c>
      <c r="AF59" s="29">
        <v>0</v>
      </c>
      <c r="AG59" s="13">
        <f t="shared" ref="AG59" si="349">AI59</f>
        <v>0</v>
      </c>
      <c r="AH59" s="29">
        <v>0</v>
      </c>
      <c r="AI59" s="29">
        <v>0</v>
      </c>
      <c r="AJ59" s="29">
        <v>0</v>
      </c>
      <c r="AK59" s="13">
        <f t="shared" ref="AK59" si="350">AM59</f>
        <v>0</v>
      </c>
      <c r="AL59" s="29">
        <v>0</v>
      </c>
      <c r="AM59" s="29">
        <v>0</v>
      </c>
      <c r="AN59" s="29">
        <v>0</v>
      </c>
      <c r="AO59" s="13">
        <f t="shared" ref="AO59" si="351">AQ59</f>
        <v>0</v>
      </c>
      <c r="AP59" s="29">
        <v>0</v>
      </c>
      <c r="AQ59" s="29">
        <v>0</v>
      </c>
      <c r="AR59" s="29">
        <v>0</v>
      </c>
      <c r="AS59" s="13">
        <f t="shared" ref="AS59" si="352">AU59</f>
        <v>0</v>
      </c>
      <c r="AT59" s="29">
        <v>0</v>
      </c>
      <c r="AU59" s="29">
        <v>0</v>
      </c>
      <c r="AV59" s="29">
        <v>0</v>
      </c>
      <c r="AW59" s="13">
        <f t="shared" ref="AW59" si="353">AY59</f>
        <v>0</v>
      </c>
      <c r="AX59" s="29">
        <v>0</v>
      </c>
      <c r="AY59" s="29">
        <v>0</v>
      </c>
      <c r="AZ59" s="29">
        <v>0</v>
      </c>
    </row>
    <row r="60" spans="1:56" ht="47.25" x14ac:dyDescent="0.25">
      <c r="A60" s="10" t="s">
        <v>87</v>
      </c>
      <c r="B60" s="20" t="s">
        <v>78</v>
      </c>
      <c r="C60" s="11" t="s">
        <v>22</v>
      </c>
      <c r="D60" s="11" t="s">
        <v>54</v>
      </c>
      <c r="E60" s="13">
        <f t="shared" si="326"/>
        <v>1028.5</v>
      </c>
      <c r="F60" s="13">
        <f t="shared" si="327"/>
        <v>0</v>
      </c>
      <c r="G60" s="13">
        <f t="shared" si="328"/>
        <v>1028.5</v>
      </c>
      <c r="H60" s="13">
        <f t="shared" si="329"/>
        <v>0</v>
      </c>
      <c r="I60" s="13">
        <f t="shared" ref="I60" si="354">K60</f>
        <v>1028.5</v>
      </c>
      <c r="J60" s="29">
        <v>0</v>
      </c>
      <c r="K60" s="13">
        <f>1754.8-726.3</f>
        <v>1028.5</v>
      </c>
      <c r="L60" s="29">
        <v>0</v>
      </c>
      <c r="M60" s="13">
        <f t="shared" ref="M60" si="355">O60</f>
        <v>0</v>
      </c>
      <c r="N60" s="29">
        <v>0</v>
      </c>
      <c r="O60" s="29">
        <v>0</v>
      </c>
      <c r="P60" s="29">
        <v>0</v>
      </c>
      <c r="Q60" s="13">
        <f t="shared" ref="Q60" si="356">S60</f>
        <v>0</v>
      </c>
      <c r="R60" s="29">
        <v>0</v>
      </c>
      <c r="S60" s="29">
        <v>0</v>
      </c>
      <c r="T60" s="29">
        <v>0</v>
      </c>
      <c r="U60" s="13">
        <f t="shared" ref="U60" si="357">W60</f>
        <v>0</v>
      </c>
      <c r="V60" s="29">
        <v>0</v>
      </c>
      <c r="W60" s="29">
        <v>0</v>
      </c>
      <c r="X60" s="29">
        <v>0</v>
      </c>
      <c r="Y60" s="13">
        <f t="shared" ref="Y60" si="358">AA60</f>
        <v>0</v>
      </c>
      <c r="Z60" s="29">
        <v>0</v>
      </c>
      <c r="AA60" s="29">
        <v>0</v>
      </c>
      <c r="AB60" s="29">
        <v>0</v>
      </c>
      <c r="AC60" s="13">
        <f t="shared" ref="AC60" si="359">AE60</f>
        <v>0</v>
      </c>
      <c r="AD60" s="29">
        <v>0</v>
      </c>
      <c r="AE60" s="29">
        <v>0</v>
      </c>
      <c r="AF60" s="29">
        <v>0</v>
      </c>
      <c r="AG60" s="13">
        <f t="shared" ref="AG60" si="360">AI60</f>
        <v>0</v>
      </c>
      <c r="AH60" s="29">
        <v>0</v>
      </c>
      <c r="AI60" s="29">
        <v>0</v>
      </c>
      <c r="AJ60" s="29">
        <v>0</v>
      </c>
      <c r="AK60" s="13">
        <f t="shared" ref="AK60" si="361">AM60</f>
        <v>0</v>
      </c>
      <c r="AL60" s="29">
        <v>0</v>
      </c>
      <c r="AM60" s="29">
        <v>0</v>
      </c>
      <c r="AN60" s="29">
        <v>0</v>
      </c>
      <c r="AO60" s="13">
        <f t="shared" ref="AO60" si="362">AQ60</f>
        <v>0</v>
      </c>
      <c r="AP60" s="29">
        <v>0</v>
      </c>
      <c r="AQ60" s="29">
        <v>0</v>
      </c>
      <c r="AR60" s="29">
        <v>0</v>
      </c>
      <c r="AS60" s="13">
        <f t="shared" ref="AS60" si="363">AU60</f>
        <v>0</v>
      </c>
      <c r="AT60" s="29">
        <v>0</v>
      </c>
      <c r="AU60" s="29">
        <v>0</v>
      </c>
      <c r="AV60" s="29">
        <v>0</v>
      </c>
      <c r="AW60" s="13">
        <f t="shared" ref="AW60" si="364">AY60</f>
        <v>0</v>
      </c>
      <c r="AX60" s="29">
        <v>0</v>
      </c>
      <c r="AY60" s="29">
        <v>0</v>
      </c>
      <c r="AZ60" s="29">
        <v>0</v>
      </c>
    </row>
    <row r="61" spans="1:56" ht="47.25" x14ac:dyDescent="0.25">
      <c r="A61" s="10" t="s">
        <v>88</v>
      </c>
      <c r="B61" s="20" t="s">
        <v>79</v>
      </c>
      <c r="C61" s="11" t="s">
        <v>22</v>
      </c>
      <c r="D61" s="11" t="s">
        <v>54</v>
      </c>
      <c r="E61" s="13">
        <f t="shared" si="326"/>
        <v>2697.2</v>
      </c>
      <c r="F61" s="13">
        <f t="shared" si="327"/>
        <v>0</v>
      </c>
      <c r="G61" s="13">
        <f t="shared" si="328"/>
        <v>2697.2</v>
      </c>
      <c r="H61" s="13">
        <f t="shared" si="329"/>
        <v>0</v>
      </c>
      <c r="I61" s="13">
        <f t="shared" ref="I61" si="365">K61</f>
        <v>0</v>
      </c>
      <c r="J61" s="29">
        <v>0</v>
      </c>
      <c r="K61" s="13">
        <f>3315-3315</f>
        <v>0</v>
      </c>
      <c r="L61" s="29">
        <v>0</v>
      </c>
      <c r="M61" s="13">
        <f t="shared" ref="M61" si="366">O61</f>
        <v>2697.2</v>
      </c>
      <c r="N61" s="29">
        <v>0</v>
      </c>
      <c r="O61" s="36">
        <v>2697.2</v>
      </c>
      <c r="P61" s="29">
        <v>0</v>
      </c>
      <c r="Q61" s="13">
        <f t="shared" ref="Q61" si="367">S61</f>
        <v>0</v>
      </c>
      <c r="R61" s="29">
        <v>0</v>
      </c>
      <c r="S61" s="29">
        <v>0</v>
      </c>
      <c r="T61" s="29">
        <v>0</v>
      </c>
      <c r="U61" s="13">
        <f t="shared" ref="U61" si="368">W61</f>
        <v>0</v>
      </c>
      <c r="V61" s="29">
        <v>0</v>
      </c>
      <c r="W61" s="29">
        <v>0</v>
      </c>
      <c r="X61" s="29">
        <v>0</v>
      </c>
      <c r="Y61" s="13">
        <f t="shared" ref="Y61" si="369">AA61</f>
        <v>0</v>
      </c>
      <c r="Z61" s="29">
        <v>0</v>
      </c>
      <c r="AA61" s="29">
        <v>0</v>
      </c>
      <c r="AB61" s="29">
        <v>0</v>
      </c>
      <c r="AC61" s="13">
        <f t="shared" ref="AC61" si="370">AE61</f>
        <v>0</v>
      </c>
      <c r="AD61" s="29">
        <v>0</v>
      </c>
      <c r="AE61" s="29">
        <v>0</v>
      </c>
      <c r="AF61" s="29">
        <v>0</v>
      </c>
      <c r="AG61" s="13">
        <f t="shared" ref="AG61" si="371">AI61</f>
        <v>0</v>
      </c>
      <c r="AH61" s="29">
        <v>0</v>
      </c>
      <c r="AI61" s="29">
        <v>0</v>
      </c>
      <c r="AJ61" s="29">
        <v>0</v>
      </c>
      <c r="AK61" s="13">
        <f t="shared" ref="AK61" si="372">AM61</f>
        <v>0</v>
      </c>
      <c r="AL61" s="29">
        <v>0</v>
      </c>
      <c r="AM61" s="29">
        <v>0</v>
      </c>
      <c r="AN61" s="29">
        <v>0</v>
      </c>
      <c r="AO61" s="13">
        <f t="shared" ref="AO61" si="373">AQ61</f>
        <v>0</v>
      </c>
      <c r="AP61" s="29">
        <v>0</v>
      </c>
      <c r="AQ61" s="29">
        <v>0</v>
      </c>
      <c r="AR61" s="29">
        <v>0</v>
      </c>
      <c r="AS61" s="13">
        <f t="shared" ref="AS61" si="374">AU61</f>
        <v>0</v>
      </c>
      <c r="AT61" s="29">
        <v>0</v>
      </c>
      <c r="AU61" s="29">
        <v>0</v>
      </c>
      <c r="AV61" s="29">
        <v>0</v>
      </c>
      <c r="AW61" s="13">
        <f t="shared" ref="AW61" si="375">AY61</f>
        <v>0</v>
      </c>
      <c r="AX61" s="29">
        <v>0</v>
      </c>
      <c r="AY61" s="29">
        <v>0</v>
      </c>
      <c r="AZ61" s="29">
        <v>0</v>
      </c>
      <c r="BA61" s="4" t="s">
        <v>195</v>
      </c>
      <c r="BB61" s="4"/>
      <c r="BC61" s="4" t="s">
        <v>196</v>
      </c>
      <c r="BD61" s="4"/>
    </row>
    <row r="62" spans="1:56" ht="63" x14ac:dyDescent="0.25">
      <c r="A62" s="10" t="s">
        <v>89</v>
      </c>
      <c r="B62" s="20" t="s">
        <v>80</v>
      </c>
      <c r="C62" s="11" t="s">
        <v>22</v>
      </c>
      <c r="D62" s="11" t="s">
        <v>54</v>
      </c>
      <c r="E62" s="13">
        <f t="shared" si="326"/>
        <v>1462.7999999999997</v>
      </c>
      <c r="F62" s="13">
        <f t="shared" si="327"/>
        <v>0</v>
      </c>
      <c r="G62" s="13">
        <f t="shared" si="328"/>
        <v>1462.7999999999997</v>
      </c>
      <c r="H62" s="13">
        <f t="shared" si="329"/>
        <v>0</v>
      </c>
      <c r="I62" s="13">
        <f t="shared" ref="I62" si="376">K62</f>
        <v>1462.7999999999997</v>
      </c>
      <c r="J62" s="29">
        <v>0</v>
      </c>
      <c r="K62" s="13">
        <f>2628.2-1165.4</f>
        <v>1462.7999999999997</v>
      </c>
      <c r="L62" s="29">
        <v>0</v>
      </c>
      <c r="M62" s="13">
        <f t="shared" ref="M62" si="377">O62</f>
        <v>0</v>
      </c>
      <c r="N62" s="29">
        <v>0</v>
      </c>
      <c r="O62" s="29">
        <v>0</v>
      </c>
      <c r="P62" s="29">
        <v>0</v>
      </c>
      <c r="Q62" s="13">
        <f t="shared" ref="Q62" si="378">S62</f>
        <v>0</v>
      </c>
      <c r="R62" s="29">
        <v>0</v>
      </c>
      <c r="S62" s="29">
        <v>0</v>
      </c>
      <c r="T62" s="29">
        <v>0</v>
      </c>
      <c r="U62" s="13">
        <f t="shared" ref="U62" si="379">W62</f>
        <v>0</v>
      </c>
      <c r="V62" s="29">
        <v>0</v>
      </c>
      <c r="W62" s="29">
        <v>0</v>
      </c>
      <c r="X62" s="29">
        <v>0</v>
      </c>
      <c r="Y62" s="13">
        <f t="shared" ref="Y62" si="380">AA62</f>
        <v>0</v>
      </c>
      <c r="Z62" s="29">
        <v>0</v>
      </c>
      <c r="AA62" s="29">
        <v>0</v>
      </c>
      <c r="AB62" s="29">
        <v>0</v>
      </c>
      <c r="AC62" s="13">
        <f t="shared" ref="AC62" si="381">AE62</f>
        <v>0</v>
      </c>
      <c r="AD62" s="29">
        <v>0</v>
      </c>
      <c r="AE62" s="29">
        <v>0</v>
      </c>
      <c r="AF62" s="29">
        <v>0</v>
      </c>
      <c r="AG62" s="13">
        <f t="shared" ref="AG62" si="382">AI62</f>
        <v>0</v>
      </c>
      <c r="AH62" s="29">
        <v>0</v>
      </c>
      <c r="AI62" s="29">
        <v>0</v>
      </c>
      <c r="AJ62" s="29">
        <v>0</v>
      </c>
      <c r="AK62" s="13">
        <f t="shared" ref="AK62" si="383">AM62</f>
        <v>0</v>
      </c>
      <c r="AL62" s="29">
        <v>0</v>
      </c>
      <c r="AM62" s="29">
        <v>0</v>
      </c>
      <c r="AN62" s="29">
        <v>0</v>
      </c>
      <c r="AO62" s="13">
        <f t="shared" ref="AO62" si="384">AQ62</f>
        <v>0</v>
      </c>
      <c r="AP62" s="29">
        <v>0</v>
      </c>
      <c r="AQ62" s="29">
        <v>0</v>
      </c>
      <c r="AR62" s="29">
        <v>0</v>
      </c>
      <c r="AS62" s="13">
        <f t="shared" ref="AS62" si="385">AU62</f>
        <v>0</v>
      </c>
      <c r="AT62" s="29">
        <v>0</v>
      </c>
      <c r="AU62" s="29">
        <v>0</v>
      </c>
      <c r="AV62" s="29">
        <v>0</v>
      </c>
      <c r="AW62" s="13">
        <f t="shared" ref="AW62" si="386">AY62</f>
        <v>0</v>
      </c>
      <c r="AX62" s="29">
        <v>0</v>
      </c>
      <c r="AY62" s="29">
        <v>0</v>
      </c>
      <c r="AZ62" s="29">
        <v>0</v>
      </c>
    </row>
    <row r="63" spans="1:56" ht="94.5" x14ac:dyDescent="0.25">
      <c r="A63" s="10" t="s">
        <v>90</v>
      </c>
      <c r="B63" s="20" t="s">
        <v>119</v>
      </c>
      <c r="C63" s="11" t="s">
        <v>22</v>
      </c>
      <c r="D63" s="11" t="s">
        <v>54</v>
      </c>
      <c r="E63" s="13">
        <f t="shared" si="326"/>
        <v>11500.4</v>
      </c>
      <c r="F63" s="13">
        <f t="shared" si="327"/>
        <v>0</v>
      </c>
      <c r="G63" s="13">
        <f t="shared" si="328"/>
        <v>11500.4</v>
      </c>
      <c r="H63" s="13">
        <f t="shared" si="329"/>
        <v>0</v>
      </c>
      <c r="I63" s="13">
        <f t="shared" ref="I63" si="387">K63</f>
        <v>0</v>
      </c>
      <c r="J63" s="29">
        <v>0</v>
      </c>
      <c r="K63" s="13">
        <f>11500.4-11500.4</f>
        <v>0</v>
      </c>
      <c r="L63" s="29">
        <v>0</v>
      </c>
      <c r="M63" s="13">
        <f t="shared" ref="M63" si="388">O63</f>
        <v>11500.4</v>
      </c>
      <c r="N63" s="29">
        <v>0</v>
      </c>
      <c r="O63" s="36">
        <v>11500.4</v>
      </c>
      <c r="P63" s="29">
        <v>0</v>
      </c>
      <c r="Q63" s="13">
        <f t="shared" ref="Q63" si="389">S63</f>
        <v>0</v>
      </c>
      <c r="R63" s="29">
        <v>0</v>
      </c>
      <c r="S63" s="29">
        <v>0</v>
      </c>
      <c r="T63" s="29">
        <v>0</v>
      </c>
      <c r="U63" s="13">
        <f t="shared" ref="U63" si="390">W63</f>
        <v>0</v>
      </c>
      <c r="V63" s="29">
        <v>0</v>
      </c>
      <c r="W63" s="29">
        <v>0</v>
      </c>
      <c r="X63" s="29">
        <v>0</v>
      </c>
      <c r="Y63" s="13">
        <f t="shared" ref="Y63" si="391">AA63</f>
        <v>0</v>
      </c>
      <c r="Z63" s="29">
        <v>0</v>
      </c>
      <c r="AA63" s="29">
        <v>0</v>
      </c>
      <c r="AB63" s="29">
        <v>0</v>
      </c>
      <c r="AC63" s="13">
        <f t="shared" ref="AC63" si="392">AE63</f>
        <v>0</v>
      </c>
      <c r="AD63" s="29">
        <v>0</v>
      </c>
      <c r="AE63" s="29">
        <v>0</v>
      </c>
      <c r="AF63" s="29">
        <v>0</v>
      </c>
      <c r="AG63" s="13">
        <f t="shared" ref="AG63" si="393">AI63</f>
        <v>0</v>
      </c>
      <c r="AH63" s="29">
        <v>0</v>
      </c>
      <c r="AI63" s="29">
        <v>0</v>
      </c>
      <c r="AJ63" s="29">
        <v>0</v>
      </c>
      <c r="AK63" s="13">
        <f t="shared" ref="AK63" si="394">AM63</f>
        <v>0</v>
      </c>
      <c r="AL63" s="29">
        <v>0</v>
      </c>
      <c r="AM63" s="29">
        <v>0</v>
      </c>
      <c r="AN63" s="29">
        <v>0</v>
      </c>
      <c r="AO63" s="13">
        <f t="shared" ref="AO63" si="395">AQ63</f>
        <v>0</v>
      </c>
      <c r="AP63" s="29">
        <v>0</v>
      </c>
      <c r="AQ63" s="29">
        <v>0</v>
      </c>
      <c r="AR63" s="29">
        <v>0</v>
      </c>
      <c r="AS63" s="13">
        <f t="shared" ref="AS63" si="396">AU63</f>
        <v>0</v>
      </c>
      <c r="AT63" s="29">
        <v>0</v>
      </c>
      <c r="AU63" s="29">
        <v>0</v>
      </c>
      <c r="AV63" s="29">
        <v>0</v>
      </c>
      <c r="AW63" s="13">
        <f t="shared" ref="AW63" si="397">AY63</f>
        <v>0</v>
      </c>
      <c r="AX63" s="29">
        <v>0</v>
      </c>
      <c r="AY63" s="29">
        <v>0</v>
      </c>
      <c r="AZ63" s="29">
        <v>0</v>
      </c>
    </row>
    <row r="64" spans="1:56" ht="78.75" x14ac:dyDescent="0.25">
      <c r="A64" s="10" t="s">
        <v>109</v>
      </c>
      <c r="B64" s="20" t="s">
        <v>121</v>
      </c>
      <c r="C64" s="11" t="s">
        <v>22</v>
      </c>
      <c r="D64" s="11" t="s">
        <v>54</v>
      </c>
      <c r="E64" s="13">
        <f t="shared" si="326"/>
        <v>16888.599999999999</v>
      </c>
      <c r="F64" s="13">
        <f t="shared" si="327"/>
        <v>0</v>
      </c>
      <c r="G64" s="13">
        <f t="shared" si="328"/>
        <v>16888.599999999999</v>
      </c>
      <c r="H64" s="13">
        <f t="shared" si="329"/>
        <v>0</v>
      </c>
      <c r="I64" s="13">
        <f t="shared" ref="I64" si="398">K64</f>
        <v>0</v>
      </c>
      <c r="J64" s="29">
        <v>0</v>
      </c>
      <c r="K64" s="13">
        <f>17059.2-17059.2</f>
        <v>0</v>
      </c>
      <c r="L64" s="29">
        <v>0</v>
      </c>
      <c r="M64" s="13">
        <f t="shared" ref="M64" si="399">O64</f>
        <v>16888.599999999999</v>
      </c>
      <c r="N64" s="29">
        <v>0</v>
      </c>
      <c r="O64" s="36">
        <v>16888.599999999999</v>
      </c>
      <c r="P64" s="29">
        <v>0</v>
      </c>
      <c r="Q64" s="13">
        <f t="shared" ref="Q64" si="400">S64</f>
        <v>0</v>
      </c>
      <c r="R64" s="29">
        <v>0</v>
      </c>
      <c r="S64" s="29">
        <v>0</v>
      </c>
      <c r="T64" s="29">
        <v>0</v>
      </c>
      <c r="U64" s="13">
        <f t="shared" ref="U64" si="401">W64</f>
        <v>0</v>
      </c>
      <c r="V64" s="29">
        <v>0</v>
      </c>
      <c r="W64" s="29">
        <v>0</v>
      </c>
      <c r="X64" s="29">
        <v>0</v>
      </c>
      <c r="Y64" s="13">
        <f t="shared" ref="Y64" si="402">AA64</f>
        <v>0</v>
      </c>
      <c r="Z64" s="29">
        <v>0</v>
      </c>
      <c r="AA64" s="29">
        <v>0</v>
      </c>
      <c r="AB64" s="29">
        <v>0</v>
      </c>
      <c r="AC64" s="13">
        <f t="shared" ref="AC64" si="403">AE64</f>
        <v>0</v>
      </c>
      <c r="AD64" s="29">
        <v>0</v>
      </c>
      <c r="AE64" s="29">
        <v>0</v>
      </c>
      <c r="AF64" s="29">
        <v>0</v>
      </c>
      <c r="AG64" s="13">
        <f t="shared" ref="AG64" si="404">AI64</f>
        <v>0</v>
      </c>
      <c r="AH64" s="29">
        <v>0</v>
      </c>
      <c r="AI64" s="29">
        <v>0</v>
      </c>
      <c r="AJ64" s="29">
        <v>0</v>
      </c>
      <c r="AK64" s="13">
        <f t="shared" ref="AK64" si="405">AM64</f>
        <v>0</v>
      </c>
      <c r="AL64" s="29">
        <v>0</v>
      </c>
      <c r="AM64" s="29">
        <v>0</v>
      </c>
      <c r="AN64" s="29">
        <v>0</v>
      </c>
      <c r="AO64" s="13">
        <f t="shared" ref="AO64" si="406">AQ64</f>
        <v>0</v>
      </c>
      <c r="AP64" s="29">
        <v>0</v>
      </c>
      <c r="AQ64" s="29">
        <v>0</v>
      </c>
      <c r="AR64" s="29">
        <v>0</v>
      </c>
      <c r="AS64" s="13">
        <f t="shared" ref="AS64" si="407">AU64</f>
        <v>0</v>
      </c>
      <c r="AT64" s="29">
        <v>0</v>
      </c>
      <c r="AU64" s="29">
        <v>0</v>
      </c>
      <c r="AV64" s="29">
        <v>0</v>
      </c>
      <c r="AW64" s="13">
        <f t="shared" ref="AW64" si="408">AY64</f>
        <v>0</v>
      </c>
      <c r="AX64" s="29">
        <v>0</v>
      </c>
      <c r="AY64" s="29">
        <v>0</v>
      </c>
      <c r="AZ64" s="29">
        <v>0</v>
      </c>
    </row>
    <row r="65" spans="1:57" ht="63" x14ac:dyDescent="0.25">
      <c r="A65" s="10" t="s">
        <v>120</v>
      </c>
      <c r="B65" s="20" t="s">
        <v>123</v>
      </c>
      <c r="C65" s="11" t="s">
        <v>22</v>
      </c>
      <c r="D65" s="11" t="s">
        <v>54</v>
      </c>
      <c r="E65" s="13">
        <f t="shared" si="326"/>
        <v>490</v>
      </c>
      <c r="F65" s="13">
        <f t="shared" si="327"/>
        <v>0</v>
      </c>
      <c r="G65" s="13">
        <f t="shared" si="328"/>
        <v>490</v>
      </c>
      <c r="H65" s="13">
        <f t="shared" si="329"/>
        <v>0</v>
      </c>
      <c r="I65" s="13">
        <f t="shared" ref="I65" si="409">K65</f>
        <v>490</v>
      </c>
      <c r="J65" s="29">
        <v>0</v>
      </c>
      <c r="K65" s="13">
        <v>490</v>
      </c>
      <c r="L65" s="29">
        <v>0</v>
      </c>
      <c r="M65" s="13">
        <f t="shared" ref="M65" si="410">O65</f>
        <v>0</v>
      </c>
      <c r="N65" s="29">
        <v>0</v>
      </c>
      <c r="O65" s="29">
        <v>0</v>
      </c>
      <c r="P65" s="29">
        <v>0</v>
      </c>
      <c r="Q65" s="13">
        <f t="shared" ref="Q65" si="411">S65</f>
        <v>0</v>
      </c>
      <c r="R65" s="29">
        <v>0</v>
      </c>
      <c r="S65" s="29">
        <v>0</v>
      </c>
      <c r="T65" s="29">
        <v>0</v>
      </c>
      <c r="U65" s="13">
        <f t="shared" ref="U65" si="412">W65</f>
        <v>0</v>
      </c>
      <c r="V65" s="29">
        <v>0</v>
      </c>
      <c r="W65" s="29">
        <v>0</v>
      </c>
      <c r="X65" s="29">
        <v>0</v>
      </c>
      <c r="Y65" s="13">
        <f t="shared" ref="Y65" si="413">AA65</f>
        <v>0</v>
      </c>
      <c r="Z65" s="29">
        <v>0</v>
      </c>
      <c r="AA65" s="29">
        <v>0</v>
      </c>
      <c r="AB65" s="29">
        <v>0</v>
      </c>
      <c r="AC65" s="13">
        <f t="shared" ref="AC65" si="414">AE65</f>
        <v>0</v>
      </c>
      <c r="AD65" s="29">
        <v>0</v>
      </c>
      <c r="AE65" s="29">
        <v>0</v>
      </c>
      <c r="AF65" s="29">
        <v>0</v>
      </c>
      <c r="AG65" s="13">
        <f t="shared" ref="AG65" si="415">AI65</f>
        <v>0</v>
      </c>
      <c r="AH65" s="29">
        <v>0</v>
      </c>
      <c r="AI65" s="29">
        <v>0</v>
      </c>
      <c r="AJ65" s="29">
        <v>0</v>
      </c>
      <c r="AK65" s="13">
        <f t="shared" ref="AK65" si="416">AM65</f>
        <v>0</v>
      </c>
      <c r="AL65" s="29">
        <v>0</v>
      </c>
      <c r="AM65" s="29">
        <v>0</v>
      </c>
      <c r="AN65" s="29">
        <v>0</v>
      </c>
      <c r="AO65" s="13">
        <f t="shared" ref="AO65" si="417">AQ65</f>
        <v>0</v>
      </c>
      <c r="AP65" s="29">
        <v>0</v>
      </c>
      <c r="AQ65" s="29">
        <v>0</v>
      </c>
      <c r="AR65" s="29">
        <v>0</v>
      </c>
      <c r="AS65" s="13">
        <f t="shared" ref="AS65" si="418">AU65</f>
        <v>0</v>
      </c>
      <c r="AT65" s="29">
        <v>0</v>
      </c>
      <c r="AU65" s="29">
        <v>0</v>
      </c>
      <c r="AV65" s="29">
        <v>0</v>
      </c>
      <c r="AW65" s="13">
        <f t="shared" ref="AW65" si="419">AY65</f>
        <v>0</v>
      </c>
      <c r="AX65" s="29">
        <v>0</v>
      </c>
      <c r="AY65" s="29">
        <v>0</v>
      </c>
      <c r="AZ65" s="29">
        <v>0</v>
      </c>
    </row>
    <row r="66" spans="1:57" ht="63" x14ac:dyDescent="0.25">
      <c r="A66" s="10" t="s">
        <v>122</v>
      </c>
      <c r="B66" s="20" t="s">
        <v>124</v>
      </c>
      <c r="C66" s="11" t="s">
        <v>22</v>
      </c>
      <c r="D66" s="11" t="s">
        <v>54</v>
      </c>
      <c r="E66" s="13">
        <f t="shared" si="326"/>
        <v>10.6</v>
      </c>
      <c r="F66" s="13">
        <f t="shared" si="327"/>
        <v>0</v>
      </c>
      <c r="G66" s="13">
        <f t="shared" si="328"/>
        <v>10.6</v>
      </c>
      <c r="H66" s="13">
        <f t="shared" si="329"/>
        <v>0</v>
      </c>
      <c r="I66" s="13">
        <f t="shared" ref="I66" si="420">K66</f>
        <v>10.6</v>
      </c>
      <c r="J66" s="29">
        <v>0</v>
      </c>
      <c r="K66" s="13">
        <v>10.6</v>
      </c>
      <c r="L66" s="29">
        <v>0</v>
      </c>
      <c r="M66" s="13">
        <f t="shared" ref="M66" si="421">O66</f>
        <v>0</v>
      </c>
      <c r="N66" s="29">
        <v>0</v>
      </c>
      <c r="O66" s="29">
        <v>0</v>
      </c>
      <c r="P66" s="29">
        <v>0</v>
      </c>
      <c r="Q66" s="13">
        <f t="shared" ref="Q66" si="422">S66</f>
        <v>0</v>
      </c>
      <c r="R66" s="29">
        <v>0</v>
      </c>
      <c r="S66" s="29">
        <v>0</v>
      </c>
      <c r="T66" s="29">
        <v>0</v>
      </c>
      <c r="U66" s="13">
        <f t="shared" ref="U66" si="423">W66</f>
        <v>0</v>
      </c>
      <c r="V66" s="29">
        <v>0</v>
      </c>
      <c r="W66" s="29">
        <v>0</v>
      </c>
      <c r="X66" s="29">
        <v>0</v>
      </c>
      <c r="Y66" s="13">
        <f t="shared" ref="Y66" si="424">AA66</f>
        <v>0</v>
      </c>
      <c r="Z66" s="29">
        <v>0</v>
      </c>
      <c r="AA66" s="29">
        <v>0</v>
      </c>
      <c r="AB66" s="29">
        <v>0</v>
      </c>
      <c r="AC66" s="13">
        <f t="shared" ref="AC66" si="425">AE66</f>
        <v>0</v>
      </c>
      <c r="AD66" s="29">
        <v>0</v>
      </c>
      <c r="AE66" s="29">
        <v>0</v>
      </c>
      <c r="AF66" s="29">
        <v>0</v>
      </c>
      <c r="AG66" s="13">
        <f t="shared" ref="AG66" si="426">AI66</f>
        <v>0</v>
      </c>
      <c r="AH66" s="29">
        <v>0</v>
      </c>
      <c r="AI66" s="29">
        <v>0</v>
      </c>
      <c r="AJ66" s="29">
        <v>0</v>
      </c>
      <c r="AK66" s="13">
        <f t="shared" ref="AK66" si="427">AM66</f>
        <v>0</v>
      </c>
      <c r="AL66" s="29">
        <v>0</v>
      </c>
      <c r="AM66" s="29">
        <v>0</v>
      </c>
      <c r="AN66" s="29">
        <v>0</v>
      </c>
      <c r="AO66" s="13">
        <f t="shared" ref="AO66" si="428">AQ66</f>
        <v>0</v>
      </c>
      <c r="AP66" s="29">
        <v>0</v>
      </c>
      <c r="AQ66" s="29">
        <v>0</v>
      </c>
      <c r="AR66" s="29">
        <v>0</v>
      </c>
      <c r="AS66" s="13">
        <f t="shared" ref="AS66" si="429">AU66</f>
        <v>0</v>
      </c>
      <c r="AT66" s="29">
        <v>0</v>
      </c>
      <c r="AU66" s="29">
        <v>0</v>
      </c>
      <c r="AV66" s="29">
        <v>0</v>
      </c>
      <c r="AW66" s="13">
        <f t="shared" ref="AW66" si="430">AY66</f>
        <v>0</v>
      </c>
      <c r="AX66" s="29">
        <v>0</v>
      </c>
      <c r="AY66" s="29">
        <v>0</v>
      </c>
      <c r="AZ66" s="29">
        <v>0</v>
      </c>
    </row>
    <row r="67" spans="1:57" ht="94.5" x14ac:dyDescent="0.25">
      <c r="A67" s="10" t="s">
        <v>132</v>
      </c>
      <c r="B67" s="20" t="s">
        <v>236</v>
      </c>
      <c r="C67" s="11" t="s">
        <v>22</v>
      </c>
      <c r="D67" s="11" t="s">
        <v>54</v>
      </c>
      <c r="E67" s="13">
        <f t="shared" si="326"/>
        <v>10311.900000000001</v>
      </c>
      <c r="F67" s="13">
        <f t="shared" si="327"/>
        <v>0</v>
      </c>
      <c r="G67" s="13">
        <f t="shared" si="328"/>
        <v>10311.900000000001</v>
      </c>
      <c r="H67" s="13">
        <f t="shared" si="329"/>
        <v>0</v>
      </c>
      <c r="I67" s="13">
        <f t="shared" ref="I67" si="431">K67</f>
        <v>0</v>
      </c>
      <c r="J67" s="29">
        <v>0</v>
      </c>
      <c r="K67" s="13">
        <v>0</v>
      </c>
      <c r="L67" s="29">
        <v>0</v>
      </c>
      <c r="M67" s="13">
        <f t="shared" ref="M67" si="432">O67</f>
        <v>10311.900000000001</v>
      </c>
      <c r="N67" s="29">
        <v>0</v>
      </c>
      <c r="O67" s="36">
        <f>14575.6-4263.7</f>
        <v>10311.900000000001</v>
      </c>
      <c r="P67" s="29">
        <v>0</v>
      </c>
      <c r="Q67" s="13">
        <f t="shared" ref="Q67" si="433">S67</f>
        <v>0</v>
      </c>
      <c r="R67" s="29">
        <v>0</v>
      </c>
      <c r="S67" s="29">
        <v>0</v>
      </c>
      <c r="T67" s="29">
        <v>0</v>
      </c>
      <c r="U67" s="13">
        <f t="shared" ref="U67" si="434">W67</f>
        <v>0</v>
      </c>
      <c r="V67" s="29">
        <v>0</v>
      </c>
      <c r="W67" s="29">
        <v>0</v>
      </c>
      <c r="X67" s="29">
        <v>0</v>
      </c>
      <c r="Y67" s="13">
        <f t="shared" ref="Y67" si="435">AA67</f>
        <v>0</v>
      </c>
      <c r="Z67" s="29">
        <v>0</v>
      </c>
      <c r="AA67" s="29">
        <v>0</v>
      </c>
      <c r="AB67" s="29">
        <v>0</v>
      </c>
      <c r="AC67" s="13">
        <f t="shared" ref="AC67" si="436">AE67</f>
        <v>0</v>
      </c>
      <c r="AD67" s="29">
        <v>0</v>
      </c>
      <c r="AE67" s="29">
        <v>0</v>
      </c>
      <c r="AF67" s="29">
        <v>0</v>
      </c>
      <c r="AG67" s="13">
        <f t="shared" ref="AG67" si="437">AI67</f>
        <v>0</v>
      </c>
      <c r="AH67" s="29">
        <v>0</v>
      </c>
      <c r="AI67" s="29">
        <v>0</v>
      </c>
      <c r="AJ67" s="29">
        <v>0</v>
      </c>
      <c r="AK67" s="13">
        <f t="shared" ref="AK67" si="438">AM67</f>
        <v>0</v>
      </c>
      <c r="AL67" s="29">
        <v>0</v>
      </c>
      <c r="AM67" s="29">
        <v>0</v>
      </c>
      <c r="AN67" s="29">
        <v>0</v>
      </c>
      <c r="AO67" s="13">
        <f t="shared" ref="AO67" si="439">AQ67</f>
        <v>0</v>
      </c>
      <c r="AP67" s="29">
        <v>0</v>
      </c>
      <c r="AQ67" s="29">
        <v>0</v>
      </c>
      <c r="AR67" s="29">
        <v>0</v>
      </c>
      <c r="AS67" s="13">
        <f t="shared" ref="AS67" si="440">AU67</f>
        <v>0</v>
      </c>
      <c r="AT67" s="29">
        <v>0</v>
      </c>
      <c r="AU67" s="29">
        <v>0</v>
      </c>
      <c r="AV67" s="29">
        <v>0</v>
      </c>
      <c r="AW67" s="13">
        <f t="shared" ref="AW67" si="441">AY67</f>
        <v>0</v>
      </c>
      <c r="AX67" s="29">
        <v>0</v>
      </c>
      <c r="AY67" s="29">
        <v>0</v>
      </c>
      <c r="AZ67" s="29">
        <v>0</v>
      </c>
    </row>
    <row r="68" spans="1:57" ht="47.25" x14ac:dyDescent="0.25">
      <c r="A68" s="10" t="s">
        <v>137</v>
      </c>
      <c r="B68" s="20" t="s">
        <v>145</v>
      </c>
      <c r="C68" s="11" t="s">
        <v>22</v>
      </c>
      <c r="D68" s="11" t="s">
        <v>54</v>
      </c>
      <c r="E68" s="13">
        <f t="shared" si="326"/>
        <v>765.00000000000011</v>
      </c>
      <c r="F68" s="13">
        <f t="shared" si="327"/>
        <v>0</v>
      </c>
      <c r="G68" s="13">
        <f t="shared" si="328"/>
        <v>765.00000000000011</v>
      </c>
      <c r="H68" s="13">
        <f t="shared" si="329"/>
        <v>0</v>
      </c>
      <c r="I68" s="13">
        <f t="shared" ref="I68" si="442">K68</f>
        <v>0</v>
      </c>
      <c r="J68" s="29">
        <v>0</v>
      </c>
      <c r="K68" s="13">
        <v>0</v>
      </c>
      <c r="L68" s="29">
        <v>0</v>
      </c>
      <c r="M68" s="13">
        <f t="shared" ref="M68" si="443">O68</f>
        <v>765.00000000000011</v>
      </c>
      <c r="N68" s="29">
        <v>0</v>
      </c>
      <c r="O68" s="36">
        <f>1077.4-312.4</f>
        <v>765.00000000000011</v>
      </c>
      <c r="P68" s="29">
        <v>0</v>
      </c>
      <c r="Q68" s="13">
        <f t="shared" ref="Q68" si="444">S68</f>
        <v>0</v>
      </c>
      <c r="R68" s="29">
        <v>0</v>
      </c>
      <c r="S68" s="29">
        <v>0</v>
      </c>
      <c r="T68" s="29">
        <v>0</v>
      </c>
      <c r="U68" s="13">
        <f t="shared" ref="U68" si="445">W68</f>
        <v>0</v>
      </c>
      <c r="V68" s="29">
        <v>0</v>
      </c>
      <c r="W68" s="29">
        <v>0</v>
      </c>
      <c r="X68" s="29">
        <v>0</v>
      </c>
      <c r="Y68" s="13">
        <f t="shared" ref="Y68" si="446">AA68</f>
        <v>0</v>
      </c>
      <c r="Z68" s="29">
        <v>0</v>
      </c>
      <c r="AA68" s="29">
        <v>0</v>
      </c>
      <c r="AB68" s="29">
        <v>0</v>
      </c>
      <c r="AC68" s="13">
        <f t="shared" ref="AC68" si="447">AE68</f>
        <v>0</v>
      </c>
      <c r="AD68" s="29">
        <v>0</v>
      </c>
      <c r="AE68" s="29">
        <v>0</v>
      </c>
      <c r="AF68" s="29">
        <v>0</v>
      </c>
      <c r="AG68" s="13">
        <f t="shared" ref="AG68" si="448">AI68</f>
        <v>0</v>
      </c>
      <c r="AH68" s="29">
        <v>0</v>
      </c>
      <c r="AI68" s="29">
        <v>0</v>
      </c>
      <c r="AJ68" s="29">
        <v>0</v>
      </c>
      <c r="AK68" s="13">
        <f t="shared" ref="AK68" si="449">AM68</f>
        <v>0</v>
      </c>
      <c r="AL68" s="29">
        <v>0</v>
      </c>
      <c r="AM68" s="29">
        <v>0</v>
      </c>
      <c r="AN68" s="29">
        <v>0</v>
      </c>
      <c r="AO68" s="13">
        <f t="shared" ref="AO68" si="450">AQ68</f>
        <v>0</v>
      </c>
      <c r="AP68" s="29">
        <v>0</v>
      </c>
      <c r="AQ68" s="29">
        <v>0</v>
      </c>
      <c r="AR68" s="29">
        <v>0</v>
      </c>
      <c r="AS68" s="13">
        <f t="shared" ref="AS68" si="451">AU68</f>
        <v>0</v>
      </c>
      <c r="AT68" s="29">
        <v>0</v>
      </c>
      <c r="AU68" s="29">
        <v>0</v>
      </c>
      <c r="AV68" s="29">
        <v>0</v>
      </c>
      <c r="AW68" s="13">
        <f t="shared" ref="AW68" si="452">AY68</f>
        <v>0</v>
      </c>
      <c r="AX68" s="29">
        <v>0</v>
      </c>
      <c r="AY68" s="29">
        <v>0</v>
      </c>
      <c r="AZ68" s="29">
        <v>0</v>
      </c>
    </row>
    <row r="69" spans="1:57" ht="78.75" x14ac:dyDescent="0.25">
      <c r="A69" s="10" t="s">
        <v>147</v>
      </c>
      <c r="B69" s="20" t="s">
        <v>146</v>
      </c>
      <c r="C69" s="11" t="s">
        <v>22</v>
      </c>
      <c r="D69" s="11" t="s">
        <v>54</v>
      </c>
      <c r="E69" s="13">
        <f t="shared" si="326"/>
        <v>4512.2000000000007</v>
      </c>
      <c r="F69" s="13">
        <f t="shared" si="327"/>
        <v>0</v>
      </c>
      <c r="G69" s="13">
        <f t="shared" si="328"/>
        <v>4512.2000000000007</v>
      </c>
      <c r="H69" s="13">
        <f t="shared" si="329"/>
        <v>0</v>
      </c>
      <c r="I69" s="13">
        <f t="shared" ref="I69" si="453">K69</f>
        <v>0</v>
      </c>
      <c r="J69" s="29">
        <v>0</v>
      </c>
      <c r="K69" s="13">
        <v>0</v>
      </c>
      <c r="L69" s="29">
        <v>0</v>
      </c>
      <c r="M69" s="13">
        <f t="shared" ref="M69" si="454">O69</f>
        <v>4512.2000000000007</v>
      </c>
      <c r="N69" s="29">
        <v>0</v>
      </c>
      <c r="O69" s="36">
        <f>6334.1-1586.9-235</f>
        <v>4512.2000000000007</v>
      </c>
      <c r="P69" s="29">
        <v>0</v>
      </c>
      <c r="Q69" s="13">
        <f t="shared" ref="Q69:Q92" si="455">S69</f>
        <v>0</v>
      </c>
      <c r="R69" s="29">
        <v>0</v>
      </c>
      <c r="S69" s="36">
        <f>235.6-235.6</f>
        <v>0</v>
      </c>
      <c r="T69" s="29">
        <v>0</v>
      </c>
      <c r="U69" s="13">
        <f t="shared" ref="U69" si="456">W69</f>
        <v>0</v>
      </c>
      <c r="V69" s="29">
        <v>0</v>
      </c>
      <c r="W69" s="29">
        <v>0</v>
      </c>
      <c r="X69" s="29">
        <v>0</v>
      </c>
      <c r="Y69" s="13">
        <f t="shared" ref="Y69" si="457">AA69</f>
        <v>0</v>
      </c>
      <c r="Z69" s="29">
        <v>0</v>
      </c>
      <c r="AA69" s="29">
        <v>0</v>
      </c>
      <c r="AB69" s="29">
        <v>0</v>
      </c>
      <c r="AC69" s="13">
        <f t="shared" ref="AC69" si="458">AE69</f>
        <v>0</v>
      </c>
      <c r="AD69" s="29">
        <v>0</v>
      </c>
      <c r="AE69" s="29">
        <v>0</v>
      </c>
      <c r="AF69" s="29">
        <v>0</v>
      </c>
      <c r="AG69" s="13">
        <f t="shared" ref="AG69" si="459">AI69</f>
        <v>0</v>
      </c>
      <c r="AH69" s="29">
        <v>0</v>
      </c>
      <c r="AI69" s="29">
        <v>0</v>
      </c>
      <c r="AJ69" s="29">
        <v>0</v>
      </c>
      <c r="AK69" s="13">
        <f t="shared" ref="AK69" si="460">AM69</f>
        <v>0</v>
      </c>
      <c r="AL69" s="29">
        <v>0</v>
      </c>
      <c r="AM69" s="29">
        <v>0</v>
      </c>
      <c r="AN69" s="29">
        <v>0</v>
      </c>
      <c r="AO69" s="13">
        <f t="shared" ref="AO69" si="461">AQ69</f>
        <v>0</v>
      </c>
      <c r="AP69" s="29">
        <v>0</v>
      </c>
      <c r="AQ69" s="29">
        <v>0</v>
      </c>
      <c r="AR69" s="29">
        <v>0</v>
      </c>
      <c r="AS69" s="13">
        <f t="shared" ref="AS69" si="462">AU69</f>
        <v>0</v>
      </c>
      <c r="AT69" s="29">
        <v>0</v>
      </c>
      <c r="AU69" s="29">
        <v>0</v>
      </c>
      <c r="AV69" s="29">
        <v>0</v>
      </c>
      <c r="AW69" s="13">
        <f t="shared" ref="AW69" si="463">AY69</f>
        <v>0</v>
      </c>
      <c r="AX69" s="29">
        <v>0</v>
      </c>
      <c r="AY69" s="29">
        <v>0</v>
      </c>
      <c r="AZ69" s="29">
        <v>0</v>
      </c>
    </row>
    <row r="70" spans="1:57" ht="78.75" x14ac:dyDescent="0.25">
      <c r="A70" s="10" t="s">
        <v>176</v>
      </c>
      <c r="B70" s="66" t="s">
        <v>161</v>
      </c>
      <c r="C70" s="11" t="s">
        <v>22</v>
      </c>
      <c r="D70" s="11" t="s">
        <v>54</v>
      </c>
      <c r="E70" s="13">
        <f t="shared" si="326"/>
        <v>5963.4</v>
      </c>
      <c r="F70" s="13">
        <f t="shared" si="327"/>
        <v>0</v>
      </c>
      <c r="G70" s="13">
        <f t="shared" si="328"/>
        <v>5963.4</v>
      </c>
      <c r="H70" s="13">
        <f t="shared" si="329"/>
        <v>0</v>
      </c>
      <c r="I70" s="13">
        <f t="shared" ref="I70:I75" si="464">K70</f>
        <v>0</v>
      </c>
      <c r="J70" s="29">
        <v>0</v>
      </c>
      <c r="K70" s="13">
        <v>0</v>
      </c>
      <c r="L70" s="29">
        <v>0</v>
      </c>
      <c r="M70" s="13">
        <f t="shared" ref="M70:M75" si="465">O70</f>
        <v>5963.4</v>
      </c>
      <c r="N70" s="29">
        <v>0</v>
      </c>
      <c r="O70" s="36">
        <f>8004.5-2041.1</f>
        <v>5963.4</v>
      </c>
      <c r="P70" s="29">
        <v>0</v>
      </c>
      <c r="Q70" s="13">
        <f t="shared" si="455"/>
        <v>0</v>
      </c>
      <c r="R70" s="29">
        <v>0</v>
      </c>
      <c r="S70" s="29">
        <v>0</v>
      </c>
      <c r="T70" s="29">
        <v>0</v>
      </c>
      <c r="U70" s="13">
        <f t="shared" ref="U70:U92" si="466">W70</f>
        <v>0</v>
      </c>
      <c r="V70" s="29">
        <v>0</v>
      </c>
      <c r="W70" s="29">
        <v>0</v>
      </c>
      <c r="X70" s="29">
        <v>0</v>
      </c>
      <c r="Y70" s="13">
        <f t="shared" ref="Y70:Y92" si="467">AA70</f>
        <v>0</v>
      </c>
      <c r="Z70" s="29">
        <v>0</v>
      </c>
      <c r="AA70" s="29">
        <v>0</v>
      </c>
      <c r="AB70" s="29">
        <v>0</v>
      </c>
      <c r="AC70" s="13">
        <f t="shared" ref="AC70:AC92" si="468">AE70</f>
        <v>0</v>
      </c>
      <c r="AD70" s="29">
        <v>0</v>
      </c>
      <c r="AE70" s="29">
        <v>0</v>
      </c>
      <c r="AF70" s="29">
        <v>0</v>
      </c>
      <c r="AG70" s="13">
        <f t="shared" ref="AG70:AG92" si="469">AI70</f>
        <v>0</v>
      </c>
      <c r="AH70" s="29">
        <v>0</v>
      </c>
      <c r="AI70" s="29">
        <v>0</v>
      </c>
      <c r="AJ70" s="29">
        <v>0</v>
      </c>
      <c r="AK70" s="13">
        <f t="shared" ref="AK70:AK92" si="470">AM70</f>
        <v>0</v>
      </c>
      <c r="AL70" s="29">
        <v>0</v>
      </c>
      <c r="AM70" s="29">
        <v>0</v>
      </c>
      <c r="AN70" s="29">
        <v>0</v>
      </c>
      <c r="AO70" s="13">
        <f t="shared" ref="AO70:AO92" si="471">AQ70</f>
        <v>0</v>
      </c>
      <c r="AP70" s="29">
        <v>0</v>
      </c>
      <c r="AQ70" s="29">
        <v>0</v>
      </c>
      <c r="AR70" s="29">
        <v>0</v>
      </c>
      <c r="AS70" s="13">
        <f t="shared" ref="AS70:AS92" si="472">AU70</f>
        <v>0</v>
      </c>
      <c r="AT70" s="29">
        <v>0</v>
      </c>
      <c r="AU70" s="29">
        <v>0</v>
      </c>
      <c r="AV70" s="29">
        <v>0</v>
      </c>
      <c r="AW70" s="13">
        <f t="shared" ref="AW70:AW92" si="473">AY70</f>
        <v>0</v>
      </c>
      <c r="AX70" s="29">
        <v>0</v>
      </c>
      <c r="AY70" s="29">
        <v>0</v>
      </c>
      <c r="AZ70" s="29">
        <v>0</v>
      </c>
    </row>
    <row r="71" spans="1:57" ht="78.75" x14ac:dyDescent="0.25">
      <c r="A71" s="10" t="s">
        <v>177</v>
      </c>
      <c r="B71" s="66" t="s">
        <v>162</v>
      </c>
      <c r="C71" s="11" t="s">
        <v>22</v>
      </c>
      <c r="D71" s="11" t="s">
        <v>54</v>
      </c>
      <c r="E71" s="13">
        <f t="shared" si="326"/>
        <v>4764.2</v>
      </c>
      <c r="F71" s="13">
        <f t="shared" si="327"/>
        <v>0</v>
      </c>
      <c r="G71" s="13">
        <f t="shared" si="328"/>
        <v>4764.2</v>
      </c>
      <c r="H71" s="13">
        <f t="shared" si="329"/>
        <v>0</v>
      </c>
      <c r="I71" s="13">
        <f t="shared" si="464"/>
        <v>0</v>
      </c>
      <c r="J71" s="29">
        <v>0</v>
      </c>
      <c r="K71" s="13">
        <v>0</v>
      </c>
      <c r="L71" s="29">
        <v>0</v>
      </c>
      <c r="M71" s="13">
        <f t="shared" si="465"/>
        <v>4764.2</v>
      </c>
      <c r="N71" s="29">
        <v>0</v>
      </c>
      <c r="O71" s="36">
        <f>5556-791.8</f>
        <v>4764.2</v>
      </c>
      <c r="P71" s="29">
        <v>0</v>
      </c>
      <c r="Q71" s="13">
        <f t="shared" si="455"/>
        <v>0</v>
      </c>
      <c r="R71" s="29">
        <v>0</v>
      </c>
      <c r="S71" s="29">
        <v>0</v>
      </c>
      <c r="T71" s="29">
        <v>0</v>
      </c>
      <c r="U71" s="13">
        <f t="shared" si="466"/>
        <v>0</v>
      </c>
      <c r="V71" s="29">
        <v>0</v>
      </c>
      <c r="W71" s="29">
        <v>0</v>
      </c>
      <c r="X71" s="29">
        <v>0</v>
      </c>
      <c r="Y71" s="13">
        <f t="shared" si="467"/>
        <v>0</v>
      </c>
      <c r="Z71" s="29">
        <v>0</v>
      </c>
      <c r="AA71" s="29">
        <v>0</v>
      </c>
      <c r="AB71" s="29">
        <v>0</v>
      </c>
      <c r="AC71" s="13">
        <f t="shared" si="468"/>
        <v>0</v>
      </c>
      <c r="AD71" s="29">
        <v>0</v>
      </c>
      <c r="AE71" s="29">
        <v>0</v>
      </c>
      <c r="AF71" s="29">
        <v>0</v>
      </c>
      <c r="AG71" s="13">
        <f t="shared" si="469"/>
        <v>0</v>
      </c>
      <c r="AH71" s="29">
        <v>0</v>
      </c>
      <c r="AI71" s="29">
        <v>0</v>
      </c>
      <c r="AJ71" s="29">
        <v>0</v>
      </c>
      <c r="AK71" s="13">
        <f t="shared" si="470"/>
        <v>0</v>
      </c>
      <c r="AL71" s="29">
        <v>0</v>
      </c>
      <c r="AM71" s="29">
        <v>0</v>
      </c>
      <c r="AN71" s="29">
        <v>0</v>
      </c>
      <c r="AO71" s="13">
        <f t="shared" si="471"/>
        <v>0</v>
      </c>
      <c r="AP71" s="29">
        <v>0</v>
      </c>
      <c r="AQ71" s="29">
        <v>0</v>
      </c>
      <c r="AR71" s="29">
        <v>0</v>
      </c>
      <c r="AS71" s="13">
        <f t="shared" si="472"/>
        <v>0</v>
      </c>
      <c r="AT71" s="29">
        <v>0</v>
      </c>
      <c r="AU71" s="29">
        <v>0</v>
      </c>
      <c r="AV71" s="29">
        <v>0</v>
      </c>
      <c r="AW71" s="13">
        <f t="shared" si="473"/>
        <v>0</v>
      </c>
      <c r="AX71" s="29">
        <v>0</v>
      </c>
      <c r="AY71" s="29">
        <v>0</v>
      </c>
      <c r="AZ71" s="29">
        <v>0</v>
      </c>
    </row>
    <row r="72" spans="1:57" ht="47.25" x14ac:dyDescent="0.25">
      <c r="A72" s="10" t="s">
        <v>178</v>
      </c>
      <c r="B72" s="66" t="s">
        <v>163</v>
      </c>
      <c r="C72" s="11" t="s">
        <v>22</v>
      </c>
      <c r="D72" s="11" t="s">
        <v>54</v>
      </c>
      <c r="E72" s="13">
        <f t="shared" si="326"/>
        <v>862.5</v>
      </c>
      <c r="F72" s="13">
        <f t="shared" si="327"/>
        <v>0</v>
      </c>
      <c r="G72" s="13">
        <f t="shared" si="328"/>
        <v>862.5</v>
      </c>
      <c r="H72" s="13">
        <f t="shared" si="329"/>
        <v>0</v>
      </c>
      <c r="I72" s="13">
        <f t="shared" si="464"/>
        <v>0</v>
      </c>
      <c r="J72" s="29">
        <v>0</v>
      </c>
      <c r="K72" s="13">
        <v>0</v>
      </c>
      <c r="L72" s="29">
        <v>0</v>
      </c>
      <c r="M72" s="13">
        <f t="shared" si="465"/>
        <v>862.5</v>
      </c>
      <c r="N72" s="29">
        <v>0</v>
      </c>
      <c r="O72" s="36">
        <v>862.5</v>
      </c>
      <c r="P72" s="29">
        <v>0</v>
      </c>
      <c r="Q72" s="13">
        <f t="shared" si="455"/>
        <v>0</v>
      </c>
      <c r="R72" s="29">
        <v>0</v>
      </c>
      <c r="S72" s="29">
        <v>0</v>
      </c>
      <c r="T72" s="29">
        <v>0</v>
      </c>
      <c r="U72" s="13">
        <f t="shared" si="466"/>
        <v>0</v>
      </c>
      <c r="V72" s="29">
        <v>0</v>
      </c>
      <c r="W72" s="29">
        <v>0</v>
      </c>
      <c r="X72" s="29">
        <v>0</v>
      </c>
      <c r="Y72" s="13">
        <f t="shared" si="467"/>
        <v>0</v>
      </c>
      <c r="Z72" s="29">
        <v>0</v>
      </c>
      <c r="AA72" s="29">
        <v>0</v>
      </c>
      <c r="AB72" s="29">
        <v>0</v>
      </c>
      <c r="AC72" s="13">
        <f t="shared" si="468"/>
        <v>0</v>
      </c>
      <c r="AD72" s="29">
        <v>0</v>
      </c>
      <c r="AE72" s="29">
        <v>0</v>
      </c>
      <c r="AF72" s="29">
        <v>0</v>
      </c>
      <c r="AG72" s="13">
        <f t="shared" si="469"/>
        <v>0</v>
      </c>
      <c r="AH72" s="29">
        <v>0</v>
      </c>
      <c r="AI72" s="29">
        <v>0</v>
      </c>
      <c r="AJ72" s="29">
        <v>0</v>
      </c>
      <c r="AK72" s="13">
        <f t="shared" si="470"/>
        <v>0</v>
      </c>
      <c r="AL72" s="29">
        <v>0</v>
      </c>
      <c r="AM72" s="29">
        <v>0</v>
      </c>
      <c r="AN72" s="29">
        <v>0</v>
      </c>
      <c r="AO72" s="13">
        <f t="shared" si="471"/>
        <v>0</v>
      </c>
      <c r="AP72" s="29">
        <v>0</v>
      </c>
      <c r="AQ72" s="29">
        <v>0</v>
      </c>
      <c r="AR72" s="29">
        <v>0</v>
      </c>
      <c r="AS72" s="13">
        <f t="shared" si="472"/>
        <v>0</v>
      </c>
      <c r="AT72" s="29">
        <v>0</v>
      </c>
      <c r="AU72" s="29">
        <v>0</v>
      </c>
      <c r="AV72" s="29">
        <v>0</v>
      </c>
      <c r="AW72" s="13">
        <f t="shared" si="473"/>
        <v>0</v>
      </c>
      <c r="AX72" s="29">
        <v>0</v>
      </c>
      <c r="AY72" s="29">
        <v>0</v>
      </c>
      <c r="AZ72" s="29">
        <v>0</v>
      </c>
    </row>
    <row r="73" spans="1:57" ht="63" x14ac:dyDescent="0.25">
      <c r="A73" s="10" t="s">
        <v>179</v>
      </c>
      <c r="B73" s="66" t="s">
        <v>164</v>
      </c>
      <c r="C73" s="11" t="s">
        <v>22</v>
      </c>
      <c r="D73" s="11" t="s">
        <v>54</v>
      </c>
      <c r="E73" s="13">
        <f t="shared" si="326"/>
        <v>268.89999999999998</v>
      </c>
      <c r="F73" s="13">
        <f t="shared" si="327"/>
        <v>0</v>
      </c>
      <c r="G73" s="13">
        <f t="shared" si="328"/>
        <v>268.89999999999998</v>
      </c>
      <c r="H73" s="13">
        <f t="shared" si="329"/>
        <v>0</v>
      </c>
      <c r="I73" s="13">
        <f t="shared" si="464"/>
        <v>0</v>
      </c>
      <c r="J73" s="29">
        <v>0</v>
      </c>
      <c r="K73" s="13">
        <v>0</v>
      </c>
      <c r="L73" s="29">
        <v>0</v>
      </c>
      <c r="M73" s="13">
        <f t="shared" si="465"/>
        <v>268.89999999999998</v>
      </c>
      <c r="N73" s="29">
        <v>0</v>
      </c>
      <c r="O73" s="36">
        <v>268.89999999999998</v>
      </c>
      <c r="P73" s="29">
        <v>0</v>
      </c>
      <c r="Q73" s="13">
        <f t="shared" si="455"/>
        <v>0</v>
      </c>
      <c r="R73" s="29">
        <v>0</v>
      </c>
      <c r="S73" s="29">
        <v>0</v>
      </c>
      <c r="T73" s="29">
        <v>0</v>
      </c>
      <c r="U73" s="13">
        <f t="shared" si="466"/>
        <v>0</v>
      </c>
      <c r="V73" s="29">
        <v>0</v>
      </c>
      <c r="W73" s="29">
        <v>0</v>
      </c>
      <c r="X73" s="29">
        <v>0</v>
      </c>
      <c r="Y73" s="13">
        <f t="shared" si="467"/>
        <v>0</v>
      </c>
      <c r="Z73" s="29">
        <v>0</v>
      </c>
      <c r="AA73" s="29">
        <v>0</v>
      </c>
      <c r="AB73" s="29">
        <v>0</v>
      </c>
      <c r="AC73" s="13">
        <f t="shared" si="468"/>
        <v>0</v>
      </c>
      <c r="AD73" s="29">
        <v>0</v>
      </c>
      <c r="AE73" s="29">
        <v>0</v>
      </c>
      <c r="AF73" s="29">
        <v>0</v>
      </c>
      <c r="AG73" s="13">
        <f t="shared" si="469"/>
        <v>0</v>
      </c>
      <c r="AH73" s="29">
        <v>0</v>
      </c>
      <c r="AI73" s="29">
        <v>0</v>
      </c>
      <c r="AJ73" s="29">
        <v>0</v>
      </c>
      <c r="AK73" s="13">
        <f t="shared" si="470"/>
        <v>0</v>
      </c>
      <c r="AL73" s="29">
        <v>0</v>
      </c>
      <c r="AM73" s="29">
        <v>0</v>
      </c>
      <c r="AN73" s="29">
        <v>0</v>
      </c>
      <c r="AO73" s="13">
        <f t="shared" si="471"/>
        <v>0</v>
      </c>
      <c r="AP73" s="29">
        <v>0</v>
      </c>
      <c r="AQ73" s="29">
        <v>0</v>
      </c>
      <c r="AR73" s="29">
        <v>0</v>
      </c>
      <c r="AS73" s="13">
        <f t="shared" si="472"/>
        <v>0</v>
      </c>
      <c r="AT73" s="29">
        <v>0</v>
      </c>
      <c r="AU73" s="29">
        <v>0</v>
      </c>
      <c r="AV73" s="29">
        <v>0</v>
      </c>
      <c r="AW73" s="13">
        <f t="shared" si="473"/>
        <v>0</v>
      </c>
      <c r="AX73" s="29">
        <v>0</v>
      </c>
      <c r="AY73" s="29">
        <v>0</v>
      </c>
      <c r="AZ73" s="29">
        <v>0</v>
      </c>
    </row>
    <row r="74" spans="1:57" ht="47.25" x14ac:dyDescent="0.25">
      <c r="A74" s="10" t="s">
        <v>180</v>
      </c>
      <c r="B74" s="66" t="s">
        <v>165</v>
      </c>
      <c r="C74" s="11" t="s">
        <v>22</v>
      </c>
      <c r="D74" s="11" t="s">
        <v>54</v>
      </c>
      <c r="E74" s="13">
        <f t="shared" si="326"/>
        <v>4644.7999999999993</v>
      </c>
      <c r="F74" s="13">
        <f t="shared" si="327"/>
        <v>0</v>
      </c>
      <c r="G74" s="13">
        <f t="shared" si="328"/>
        <v>4644.7999999999993</v>
      </c>
      <c r="H74" s="13">
        <f t="shared" si="329"/>
        <v>0</v>
      </c>
      <c r="I74" s="13">
        <f t="shared" si="464"/>
        <v>0</v>
      </c>
      <c r="J74" s="29">
        <v>0</v>
      </c>
      <c r="K74" s="13">
        <v>0</v>
      </c>
      <c r="L74" s="29">
        <v>0</v>
      </c>
      <c r="M74" s="13">
        <f t="shared" si="465"/>
        <v>4644.7999999999993</v>
      </c>
      <c r="N74" s="29">
        <v>0</v>
      </c>
      <c r="O74" s="36">
        <f>6278.4-1633.6</f>
        <v>4644.7999999999993</v>
      </c>
      <c r="P74" s="29">
        <v>0</v>
      </c>
      <c r="Q74" s="13">
        <f t="shared" si="455"/>
        <v>0</v>
      </c>
      <c r="R74" s="29">
        <v>0</v>
      </c>
      <c r="S74" s="29">
        <v>0</v>
      </c>
      <c r="T74" s="29">
        <v>0</v>
      </c>
      <c r="U74" s="13">
        <f t="shared" si="466"/>
        <v>0</v>
      </c>
      <c r="V74" s="29">
        <v>0</v>
      </c>
      <c r="W74" s="29">
        <v>0</v>
      </c>
      <c r="X74" s="29">
        <v>0</v>
      </c>
      <c r="Y74" s="13">
        <f t="shared" si="467"/>
        <v>0</v>
      </c>
      <c r="Z74" s="29">
        <v>0</v>
      </c>
      <c r="AA74" s="29">
        <v>0</v>
      </c>
      <c r="AB74" s="29">
        <v>0</v>
      </c>
      <c r="AC74" s="13">
        <f t="shared" si="468"/>
        <v>0</v>
      </c>
      <c r="AD74" s="29">
        <v>0</v>
      </c>
      <c r="AE74" s="29">
        <v>0</v>
      </c>
      <c r="AF74" s="29">
        <v>0</v>
      </c>
      <c r="AG74" s="13">
        <f t="shared" si="469"/>
        <v>0</v>
      </c>
      <c r="AH74" s="29">
        <v>0</v>
      </c>
      <c r="AI74" s="29">
        <v>0</v>
      </c>
      <c r="AJ74" s="29">
        <v>0</v>
      </c>
      <c r="AK74" s="13">
        <f t="shared" si="470"/>
        <v>0</v>
      </c>
      <c r="AL74" s="29">
        <v>0</v>
      </c>
      <c r="AM74" s="29">
        <v>0</v>
      </c>
      <c r="AN74" s="29">
        <v>0</v>
      </c>
      <c r="AO74" s="13">
        <f t="shared" si="471"/>
        <v>0</v>
      </c>
      <c r="AP74" s="29">
        <v>0</v>
      </c>
      <c r="AQ74" s="29">
        <v>0</v>
      </c>
      <c r="AR74" s="29">
        <v>0</v>
      </c>
      <c r="AS74" s="13">
        <f t="shared" si="472"/>
        <v>0</v>
      </c>
      <c r="AT74" s="29">
        <v>0</v>
      </c>
      <c r="AU74" s="29">
        <v>0</v>
      </c>
      <c r="AV74" s="29">
        <v>0</v>
      </c>
      <c r="AW74" s="13">
        <f t="shared" si="473"/>
        <v>0</v>
      </c>
      <c r="AX74" s="29">
        <v>0</v>
      </c>
      <c r="AY74" s="29">
        <v>0</v>
      </c>
      <c r="AZ74" s="29">
        <v>0</v>
      </c>
    </row>
    <row r="75" spans="1:57" ht="47.25" x14ac:dyDescent="0.25">
      <c r="A75" s="10" t="s">
        <v>181</v>
      </c>
      <c r="B75" s="66" t="s">
        <v>166</v>
      </c>
      <c r="C75" s="11" t="s">
        <v>22</v>
      </c>
      <c r="D75" s="11" t="s">
        <v>54</v>
      </c>
      <c r="E75" s="13">
        <f t="shared" si="326"/>
        <v>1341.8</v>
      </c>
      <c r="F75" s="13">
        <f t="shared" si="327"/>
        <v>0</v>
      </c>
      <c r="G75" s="13">
        <f t="shared" si="328"/>
        <v>1341.8</v>
      </c>
      <c r="H75" s="13">
        <f t="shared" si="329"/>
        <v>0</v>
      </c>
      <c r="I75" s="13">
        <f t="shared" si="464"/>
        <v>0</v>
      </c>
      <c r="J75" s="29">
        <v>0</v>
      </c>
      <c r="K75" s="13">
        <v>0</v>
      </c>
      <c r="L75" s="29">
        <v>0</v>
      </c>
      <c r="M75" s="13">
        <f t="shared" si="465"/>
        <v>1341.8</v>
      </c>
      <c r="N75" s="29">
        <v>0</v>
      </c>
      <c r="O75" s="36">
        <f>2885.1-1543.3</f>
        <v>1341.8</v>
      </c>
      <c r="P75" s="29">
        <v>0</v>
      </c>
      <c r="Q75" s="13">
        <f t="shared" si="455"/>
        <v>0</v>
      </c>
      <c r="R75" s="29">
        <v>0</v>
      </c>
      <c r="S75" s="29">
        <v>0</v>
      </c>
      <c r="T75" s="29">
        <v>0</v>
      </c>
      <c r="U75" s="13">
        <f t="shared" si="466"/>
        <v>0</v>
      </c>
      <c r="V75" s="29">
        <v>0</v>
      </c>
      <c r="W75" s="29">
        <v>0</v>
      </c>
      <c r="X75" s="29">
        <v>0</v>
      </c>
      <c r="Y75" s="13">
        <f t="shared" si="467"/>
        <v>0</v>
      </c>
      <c r="Z75" s="29">
        <v>0</v>
      </c>
      <c r="AA75" s="29">
        <v>0</v>
      </c>
      <c r="AB75" s="29">
        <v>0</v>
      </c>
      <c r="AC75" s="13">
        <f t="shared" si="468"/>
        <v>0</v>
      </c>
      <c r="AD75" s="29">
        <v>0</v>
      </c>
      <c r="AE75" s="29">
        <v>0</v>
      </c>
      <c r="AF75" s="29">
        <v>0</v>
      </c>
      <c r="AG75" s="13">
        <f t="shared" si="469"/>
        <v>0</v>
      </c>
      <c r="AH75" s="29">
        <v>0</v>
      </c>
      <c r="AI75" s="29">
        <v>0</v>
      </c>
      <c r="AJ75" s="29">
        <v>0</v>
      </c>
      <c r="AK75" s="13">
        <f t="shared" si="470"/>
        <v>0</v>
      </c>
      <c r="AL75" s="29">
        <v>0</v>
      </c>
      <c r="AM75" s="29">
        <v>0</v>
      </c>
      <c r="AN75" s="29">
        <v>0</v>
      </c>
      <c r="AO75" s="13">
        <f t="shared" si="471"/>
        <v>0</v>
      </c>
      <c r="AP75" s="29">
        <v>0</v>
      </c>
      <c r="AQ75" s="29">
        <v>0</v>
      </c>
      <c r="AR75" s="29">
        <v>0</v>
      </c>
      <c r="AS75" s="13">
        <f t="shared" si="472"/>
        <v>0</v>
      </c>
      <c r="AT75" s="29">
        <v>0</v>
      </c>
      <c r="AU75" s="29">
        <v>0</v>
      </c>
      <c r="AV75" s="29">
        <v>0</v>
      </c>
      <c r="AW75" s="13">
        <f t="shared" si="473"/>
        <v>0</v>
      </c>
      <c r="AX75" s="29">
        <v>0</v>
      </c>
      <c r="AY75" s="29">
        <v>0</v>
      </c>
      <c r="AZ75" s="29">
        <v>0</v>
      </c>
    </row>
    <row r="76" spans="1:57" ht="78.75" x14ac:dyDescent="0.25">
      <c r="A76" s="10" t="s">
        <v>182</v>
      </c>
      <c r="B76" s="66" t="s">
        <v>167</v>
      </c>
      <c r="C76" s="11" t="s">
        <v>22</v>
      </c>
      <c r="D76" s="11" t="s">
        <v>54</v>
      </c>
      <c r="E76" s="13">
        <f t="shared" si="326"/>
        <v>58.2</v>
      </c>
      <c r="F76" s="13">
        <f t="shared" si="327"/>
        <v>0</v>
      </c>
      <c r="G76" s="13">
        <f t="shared" si="328"/>
        <v>58.2</v>
      </c>
      <c r="H76" s="13">
        <f t="shared" si="329"/>
        <v>0</v>
      </c>
      <c r="I76" s="13">
        <f t="shared" ref="I76:I84" si="474">K76</f>
        <v>0</v>
      </c>
      <c r="J76" s="29">
        <v>0</v>
      </c>
      <c r="K76" s="13">
        <v>0</v>
      </c>
      <c r="L76" s="29">
        <v>0</v>
      </c>
      <c r="M76" s="13">
        <f t="shared" ref="M76:M85" si="475">O76</f>
        <v>58.2</v>
      </c>
      <c r="N76" s="29">
        <v>0</v>
      </c>
      <c r="O76" s="36">
        <v>58.2</v>
      </c>
      <c r="P76" s="29">
        <v>0</v>
      </c>
      <c r="Q76" s="13">
        <f t="shared" si="455"/>
        <v>0</v>
      </c>
      <c r="R76" s="29">
        <v>0</v>
      </c>
      <c r="S76" s="29">
        <v>0</v>
      </c>
      <c r="T76" s="29">
        <v>0</v>
      </c>
      <c r="U76" s="13">
        <f t="shared" si="466"/>
        <v>0</v>
      </c>
      <c r="V76" s="29">
        <v>0</v>
      </c>
      <c r="W76" s="29">
        <v>0</v>
      </c>
      <c r="X76" s="29">
        <v>0</v>
      </c>
      <c r="Y76" s="13">
        <f t="shared" si="467"/>
        <v>0</v>
      </c>
      <c r="Z76" s="29">
        <v>0</v>
      </c>
      <c r="AA76" s="29">
        <v>0</v>
      </c>
      <c r="AB76" s="29">
        <v>0</v>
      </c>
      <c r="AC76" s="13">
        <f t="shared" si="468"/>
        <v>0</v>
      </c>
      <c r="AD76" s="29">
        <v>0</v>
      </c>
      <c r="AE76" s="29">
        <v>0</v>
      </c>
      <c r="AF76" s="29">
        <v>0</v>
      </c>
      <c r="AG76" s="13">
        <f t="shared" si="469"/>
        <v>0</v>
      </c>
      <c r="AH76" s="29">
        <v>0</v>
      </c>
      <c r="AI76" s="29">
        <v>0</v>
      </c>
      <c r="AJ76" s="29">
        <v>0</v>
      </c>
      <c r="AK76" s="13">
        <f t="shared" si="470"/>
        <v>0</v>
      </c>
      <c r="AL76" s="29">
        <v>0</v>
      </c>
      <c r="AM76" s="29">
        <v>0</v>
      </c>
      <c r="AN76" s="29">
        <v>0</v>
      </c>
      <c r="AO76" s="13">
        <f t="shared" si="471"/>
        <v>0</v>
      </c>
      <c r="AP76" s="29">
        <v>0</v>
      </c>
      <c r="AQ76" s="29">
        <v>0</v>
      </c>
      <c r="AR76" s="29">
        <v>0</v>
      </c>
      <c r="AS76" s="13">
        <f t="shared" si="472"/>
        <v>0</v>
      </c>
      <c r="AT76" s="29">
        <v>0</v>
      </c>
      <c r="AU76" s="29">
        <v>0</v>
      </c>
      <c r="AV76" s="29">
        <v>0</v>
      </c>
      <c r="AW76" s="13">
        <f t="shared" si="473"/>
        <v>0</v>
      </c>
      <c r="AX76" s="29">
        <v>0</v>
      </c>
      <c r="AY76" s="29">
        <v>0</v>
      </c>
      <c r="AZ76" s="29">
        <v>0</v>
      </c>
      <c r="BB76" s="1" t="s">
        <v>197</v>
      </c>
      <c r="BE76" s="1" t="s">
        <v>198</v>
      </c>
    </row>
    <row r="77" spans="1:57" ht="63" x14ac:dyDescent="0.25">
      <c r="A77" s="10" t="s">
        <v>183</v>
      </c>
      <c r="B77" s="66" t="s">
        <v>168</v>
      </c>
      <c r="C77" s="11" t="s">
        <v>22</v>
      </c>
      <c r="D77" s="11" t="s">
        <v>54</v>
      </c>
      <c r="E77" s="13">
        <f t="shared" si="326"/>
        <v>5622.1</v>
      </c>
      <c r="F77" s="13">
        <f t="shared" si="327"/>
        <v>0</v>
      </c>
      <c r="G77" s="13">
        <f t="shared" si="328"/>
        <v>5622.1</v>
      </c>
      <c r="H77" s="13">
        <f t="shared" si="329"/>
        <v>0</v>
      </c>
      <c r="I77" s="13">
        <f t="shared" si="474"/>
        <v>0</v>
      </c>
      <c r="J77" s="29">
        <v>0</v>
      </c>
      <c r="K77" s="13">
        <v>0</v>
      </c>
      <c r="L77" s="29">
        <v>0</v>
      </c>
      <c r="M77" s="13">
        <f t="shared" si="475"/>
        <v>5622.1</v>
      </c>
      <c r="N77" s="29">
        <v>0</v>
      </c>
      <c r="O77" s="36">
        <f>9035-3412.9</f>
        <v>5622.1</v>
      </c>
      <c r="P77" s="29">
        <v>0</v>
      </c>
      <c r="Q77" s="13">
        <f t="shared" si="455"/>
        <v>0</v>
      </c>
      <c r="R77" s="29">
        <v>0</v>
      </c>
      <c r="S77" s="29">
        <v>0</v>
      </c>
      <c r="T77" s="29">
        <v>0</v>
      </c>
      <c r="U77" s="13">
        <f t="shared" si="466"/>
        <v>0</v>
      </c>
      <c r="V77" s="29">
        <v>0</v>
      </c>
      <c r="W77" s="29">
        <v>0</v>
      </c>
      <c r="X77" s="29">
        <v>0</v>
      </c>
      <c r="Y77" s="13">
        <f t="shared" si="467"/>
        <v>0</v>
      </c>
      <c r="Z77" s="29">
        <v>0</v>
      </c>
      <c r="AA77" s="29">
        <v>0</v>
      </c>
      <c r="AB77" s="29">
        <v>0</v>
      </c>
      <c r="AC77" s="13">
        <f t="shared" si="468"/>
        <v>0</v>
      </c>
      <c r="AD77" s="29">
        <v>0</v>
      </c>
      <c r="AE77" s="29">
        <v>0</v>
      </c>
      <c r="AF77" s="29">
        <v>0</v>
      </c>
      <c r="AG77" s="13">
        <f t="shared" si="469"/>
        <v>0</v>
      </c>
      <c r="AH77" s="29">
        <v>0</v>
      </c>
      <c r="AI77" s="29">
        <v>0</v>
      </c>
      <c r="AJ77" s="29">
        <v>0</v>
      </c>
      <c r="AK77" s="13">
        <f t="shared" si="470"/>
        <v>0</v>
      </c>
      <c r="AL77" s="29">
        <v>0</v>
      </c>
      <c r="AM77" s="29">
        <v>0</v>
      </c>
      <c r="AN77" s="29">
        <v>0</v>
      </c>
      <c r="AO77" s="13">
        <f t="shared" si="471"/>
        <v>0</v>
      </c>
      <c r="AP77" s="29">
        <v>0</v>
      </c>
      <c r="AQ77" s="29">
        <v>0</v>
      </c>
      <c r="AR77" s="29">
        <v>0</v>
      </c>
      <c r="AS77" s="13">
        <f t="shared" si="472"/>
        <v>0</v>
      </c>
      <c r="AT77" s="29">
        <v>0</v>
      </c>
      <c r="AU77" s="29">
        <v>0</v>
      </c>
      <c r="AV77" s="29">
        <v>0</v>
      </c>
      <c r="AW77" s="13">
        <f t="shared" si="473"/>
        <v>0</v>
      </c>
      <c r="AX77" s="29">
        <v>0</v>
      </c>
      <c r="AY77" s="29">
        <v>0</v>
      </c>
      <c r="AZ77" s="29">
        <v>0</v>
      </c>
    </row>
    <row r="78" spans="1:57" ht="63" x14ac:dyDescent="0.25">
      <c r="A78" s="10" t="s">
        <v>184</v>
      </c>
      <c r="B78" s="66" t="s">
        <v>169</v>
      </c>
      <c r="C78" s="11" t="s">
        <v>22</v>
      </c>
      <c r="D78" s="11" t="s">
        <v>54</v>
      </c>
      <c r="E78" s="13">
        <f t="shared" si="326"/>
        <v>5857.3</v>
      </c>
      <c r="F78" s="13">
        <f t="shared" si="327"/>
        <v>0</v>
      </c>
      <c r="G78" s="13">
        <f t="shared" si="328"/>
        <v>5857.3</v>
      </c>
      <c r="H78" s="13">
        <f t="shared" si="329"/>
        <v>0</v>
      </c>
      <c r="I78" s="13">
        <f t="shared" si="474"/>
        <v>0</v>
      </c>
      <c r="J78" s="29">
        <v>0</v>
      </c>
      <c r="K78" s="13">
        <v>0</v>
      </c>
      <c r="L78" s="29">
        <v>0</v>
      </c>
      <c r="M78" s="13">
        <f t="shared" si="475"/>
        <v>5857.3</v>
      </c>
      <c r="N78" s="29">
        <v>0</v>
      </c>
      <c r="O78" s="36">
        <f>4577+1280.3</f>
        <v>5857.3</v>
      </c>
      <c r="P78" s="29">
        <v>0</v>
      </c>
      <c r="Q78" s="13">
        <f t="shared" si="455"/>
        <v>0</v>
      </c>
      <c r="R78" s="29">
        <v>0</v>
      </c>
      <c r="S78" s="29">
        <v>0</v>
      </c>
      <c r="T78" s="29">
        <v>0</v>
      </c>
      <c r="U78" s="13">
        <f t="shared" si="466"/>
        <v>0</v>
      </c>
      <c r="V78" s="29">
        <v>0</v>
      </c>
      <c r="W78" s="29">
        <v>0</v>
      </c>
      <c r="X78" s="29">
        <v>0</v>
      </c>
      <c r="Y78" s="13">
        <f t="shared" si="467"/>
        <v>0</v>
      </c>
      <c r="Z78" s="29">
        <v>0</v>
      </c>
      <c r="AA78" s="29">
        <v>0</v>
      </c>
      <c r="AB78" s="29">
        <v>0</v>
      </c>
      <c r="AC78" s="13">
        <f t="shared" si="468"/>
        <v>0</v>
      </c>
      <c r="AD78" s="29">
        <v>0</v>
      </c>
      <c r="AE78" s="29">
        <v>0</v>
      </c>
      <c r="AF78" s="29">
        <v>0</v>
      </c>
      <c r="AG78" s="13">
        <f t="shared" si="469"/>
        <v>0</v>
      </c>
      <c r="AH78" s="29">
        <v>0</v>
      </c>
      <c r="AI78" s="29">
        <v>0</v>
      </c>
      <c r="AJ78" s="29">
        <v>0</v>
      </c>
      <c r="AK78" s="13">
        <f t="shared" si="470"/>
        <v>0</v>
      </c>
      <c r="AL78" s="29">
        <v>0</v>
      </c>
      <c r="AM78" s="29">
        <v>0</v>
      </c>
      <c r="AN78" s="29">
        <v>0</v>
      </c>
      <c r="AO78" s="13">
        <f t="shared" si="471"/>
        <v>0</v>
      </c>
      <c r="AP78" s="29">
        <v>0</v>
      </c>
      <c r="AQ78" s="29">
        <v>0</v>
      </c>
      <c r="AR78" s="29">
        <v>0</v>
      </c>
      <c r="AS78" s="13">
        <f t="shared" si="472"/>
        <v>0</v>
      </c>
      <c r="AT78" s="29">
        <v>0</v>
      </c>
      <c r="AU78" s="29">
        <v>0</v>
      </c>
      <c r="AV78" s="29">
        <v>0</v>
      </c>
      <c r="AW78" s="13">
        <f t="shared" si="473"/>
        <v>0</v>
      </c>
      <c r="AX78" s="29">
        <v>0</v>
      </c>
      <c r="AY78" s="29">
        <v>0</v>
      </c>
      <c r="AZ78" s="29">
        <v>0</v>
      </c>
    </row>
    <row r="79" spans="1:57" ht="63" x14ac:dyDescent="0.25">
      <c r="A79" s="10" t="s">
        <v>185</v>
      </c>
      <c r="B79" s="66" t="s">
        <v>170</v>
      </c>
      <c r="C79" s="11" t="s">
        <v>22</v>
      </c>
      <c r="D79" s="11" t="s">
        <v>54</v>
      </c>
      <c r="E79" s="13">
        <f t="shared" si="326"/>
        <v>5666.3</v>
      </c>
      <c r="F79" s="13">
        <f t="shared" si="327"/>
        <v>0</v>
      </c>
      <c r="G79" s="13">
        <f t="shared" si="328"/>
        <v>5666.3</v>
      </c>
      <c r="H79" s="13">
        <f t="shared" si="329"/>
        <v>0</v>
      </c>
      <c r="I79" s="13">
        <f t="shared" si="474"/>
        <v>0</v>
      </c>
      <c r="J79" s="29">
        <v>0</v>
      </c>
      <c r="K79" s="13">
        <v>0</v>
      </c>
      <c r="L79" s="29">
        <v>0</v>
      </c>
      <c r="M79" s="13">
        <f t="shared" si="475"/>
        <v>5666.3</v>
      </c>
      <c r="N79" s="29">
        <v>0</v>
      </c>
      <c r="O79" s="36">
        <f>6509.3-843</f>
        <v>5666.3</v>
      </c>
      <c r="P79" s="29">
        <v>0</v>
      </c>
      <c r="Q79" s="13">
        <f t="shared" si="455"/>
        <v>0</v>
      </c>
      <c r="R79" s="29">
        <v>0</v>
      </c>
      <c r="S79" s="29">
        <v>0</v>
      </c>
      <c r="T79" s="29">
        <v>0</v>
      </c>
      <c r="U79" s="13">
        <f t="shared" si="466"/>
        <v>0</v>
      </c>
      <c r="V79" s="29">
        <v>0</v>
      </c>
      <c r="W79" s="29">
        <v>0</v>
      </c>
      <c r="X79" s="29">
        <v>0</v>
      </c>
      <c r="Y79" s="13">
        <f t="shared" si="467"/>
        <v>0</v>
      </c>
      <c r="Z79" s="29">
        <v>0</v>
      </c>
      <c r="AA79" s="29">
        <v>0</v>
      </c>
      <c r="AB79" s="29">
        <v>0</v>
      </c>
      <c r="AC79" s="13">
        <f t="shared" si="468"/>
        <v>0</v>
      </c>
      <c r="AD79" s="29">
        <v>0</v>
      </c>
      <c r="AE79" s="29">
        <v>0</v>
      </c>
      <c r="AF79" s="29">
        <v>0</v>
      </c>
      <c r="AG79" s="13">
        <f t="shared" si="469"/>
        <v>0</v>
      </c>
      <c r="AH79" s="29">
        <v>0</v>
      </c>
      <c r="AI79" s="29">
        <v>0</v>
      </c>
      <c r="AJ79" s="29">
        <v>0</v>
      </c>
      <c r="AK79" s="13">
        <f t="shared" si="470"/>
        <v>0</v>
      </c>
      <c r="AL79" s="29">
        <v>0</v>
      </c>
      <c r="AM79" s="29">
        <v>0</v>
      </c>
      <c r="AN79" s="29">
        <v>0</v>
      </c>
      <c r="AO79" s="13">
        <f t="shared" si="471"/>
        <v>0</v>
      </c>
      <c r="AP79" s="29">
        <v>0</v>
      </c>
      <c r="AQ79" s="29">
        <v>0</v>
      </c>
      <c r="AR79" s="29">
        <v>0</v>
      </c>
      <c r="AS79" s="13">
        <f t="shared" si="472"/>
        <v>0</v>
      </c>
      <c r="AT79" s="29">
        <v>0</v>
      </c>
      <c r="AU79" s="29">
        <v>0</v>
      </c>
      <c r="AV79" s="29">
        <v>0</v>
      </c>
      <c r="AW79" s="13">
        <f t="shared" si="473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186</v>
      </c>
      <c r="B80" s="67" t="s">
        <v>171</v>
      </c>
      <c r="C80" s="11" t="s">
        <v>22</v>
      </c>
      <c r="D80" s="11" t="s">
        <v>54</v>
      </c>
      <c r="E80" s="13">
        <f t="shared" si="326"/>
        <v>435.9</v>
      </c>
      <c r="F80" s="13">
        <f t="shared" si="327"/>
        <v>0</v>
      </c>
      <c r="G80" s="13">
        <f t="shared" si="328"/>
        <v>435.9</v>
      </c>
      <c r="H80" s="13">
        <f t="shared" si="329"/>
        <v>0</v>
      </c>
      <c r="I80" s="13">
        <f t="shared" si="474"/>
        <v>0</v>
      </c>
      <c r="J80" s="29">
        <v>0</v>
      </c>
      <c r="K80" s="13">
        <v>0</v>
      </c>
      <c r="L80" s="29">
        <v>0</v>
      </c>
      <c r="M80" s="13">
        <f t="shared" si="475"/>
        <v>435.9</v>
      </c>
      <c r="N80" s="29">
        <v>0</v>
      </c>
      <c r="O80" s="36">
        <v>435.9</v>
      </c>
      <c r="P80" s="29">
        <v>0</v>
      </c>
      <c r="Q80" s="13">
        <f t="shared" si="455"/>
        <v>0</v>
      </c>
      <c r="R80" s="29">
        <v>0</v>
      </c>
      <c r="S80" s="29">
        <v>0</v>
      </c>
      <c r="T80" s="29">
        <v>0</v>
      </c>
      <c r="U80" s="13">
        <f t="shared" si="466"/>
        <v>0</v>
      </c>
      <c r="V80" s="29">
        <v>0</v>
      </c>
      <c r="W80" s="29">
        <v>0</v>
      </c>
      <c r="X80" s="29">
        <v>0</v>
      </c>
      <c r="Y80" s="13">
        <f t="shared" si="467"/>
        <v>0</v>
      </c>
      <c r="Z80" s="29">
        <v>0</v>
      </c>
      <c r="AA80" s="29">
        <v>0</v>
      </c>
      <c r="AB80" s="29">
        <v>0</v>
      </c>
      <c r="AC80" s="13">
        <f t="shared" si="468"/>
        <v>0</v>
      </c>
      <c r="AD80" s="29">
        <v>0</v>
      </c>
      <c r="AE80" s="29">
        <v>0</v>
      </c>
      <c r="AF80" s="29">
        <v>0</v>
      </c>
      <c r="AG80" s="13">
        <f t="shared" si="469"/>
        <v>0</v>
      </c>
      <c r="AH80" s="29">
        <v>0</v>
      </c>
      <c r="AI80" s="29">
        <v>0</v>
      </c>
      <c r="AJ80" s="29">
        <v>0</v>
      </c>
      <c r="AK80" s="13">
        <f t="shared" si="470"/>
        <v>0</v>
      </c>
      <c r="AL80" s="29">
        <v>0</v>
      </c>
      <c r="AM80" s="29">
        <v>0</v>
      </c>
      <c r="AN80" s="29">
        <v>0</v>
      </c>
      <c r="AO80" s="13">
        <f t="shared" si="471"/>
        <v>0</v>
      </c>
      <c r="AP80" s="29">
        <v>0</v>
      </c>
      <c r="AQ80" s="29">
        <v>0</v>
      </c>
      <c r="AR80" s="29">
        <v>0</v>
      </c>
      <c r="AS80" s="13">
        <f t="shared" si="472"/>
        <v>0</v>
      </c>
      <c r="AT80" s="29">
        <v>0</v>
      </c>
      <c r="AU80" s="29">
        <v>0</v>
      </c>
      <c r="AV80" s="29">
        <v>0</v>
      </c>
      <c r="AW80" s="13">
        <f t="shared" si="473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187</v>
      </c>
      <c r="B81" s="66" t="s">
        <v>172</v>
      </c>
      <c r="C81" s="11" t="s">
        <v>22</v>
      </c>
      <c r="D81" s="11" t="s">
        <v>54</v>
      </c>
      <c r="E81" s="13">
        <f t="shared" si="326"/>
        <v>243.3</v>
      </c>
      <c r="F81" s="13">
        <f t="shared" si="327"/>
        <v>0</v>
      </c>
      <c r="G81" s="13">
        <f t="shared" si="328"/>
        <v>243.3</v>
      </c>
      <c r="H81" s="13">
        <f t="shared" si="329"/>
        <v>0</v>
      </c>
      <c r="I81" s="13">
        <f t="shared" si="474"/>
        <v>0</v>
      </c>
      <c r="J81" s="29">
        <v>0</v>
      </c>
      <c r="K81" s="13">
        <v>0</v>
      </c>
      <c r="L81" s="29">
        <v>0</v>
      </c>
      <c r="M81" s="13">
        <f t="shared" si="475"/>
        <v>243.3</v>
      </c>
      <c r="N81" s="29">
        <v>0</v>
      </c>
      <c r="O81" s="36">
        <v>243.3</v>
      </c>
      <c r="P81" s="29">
        <v>0</v>
      </c>
      <c r="Q81" s="13">
        <f t="shared" si="455"/>
        <v>0</v>
      </c>
      <c r="R81" s="29">
        <v>0</v>
      </c>
      <c r="S81" s="29">
        <v>0</v>
      </c>
      <c r="T81" s="29">
        <v>0</v>
      </c>
      <c r="U81" s="13">
        <f t="shared" si="466"/>
        <v>0</v>
      </c>
      <c r="V81" s="29">
        <v>0</v>
      </c>
      <c r="W81" s="29">
        <v>0</v>
      </c>
      <c r="X81" s="29">
        <v>0</v>
      </c>
      <c r="Y81" s="13">
        <f t="shared" si="467"/>
        <v>0</v>
      </c>
      <c r="Z81" s="29">
        <v>0</v>
      </c>
      <c r="AA81" s="29">
        <v>0</v>
      </c>
      <c r="AB81" s="29">
        <v>0</v>
      </c>
      <c r="AC81" s="13">
        <f t="shared" si="468"/>
        <v>0</v>
      </c>
      <c r="AD81" s="29">
        <v>0</v>
      </c>
      <c r="AE81" s="29">
        <v>0</v>
      </c>
      <c r="AF81" s="29">
        <v>0</v>
      </c>
      <c r="AG81" s="13">
        <f t="shared" si="469"/>
        <v>0</v>
      </c>
      <c r="AH81" s="29">
        <v>0</v>
      </c>
      <c r="AI81" s="29">
        <v>0</v>
      </c>
      <c r="AJ81" s="29">
        <v>0</v>
      </c>
      <c r="AK81" s="13">
        <f t="shared" si="470"/>
        <v>0</v>
      </c>
      <c r="AL81" s="29">
        <v>0</v>
      </c>
      <c r="AM81" s="29">
        <v>0</v>
      </c>
      <c r="AN81" s="29">
        <v>0</v>
      </c>
      <c r="AO81" s="13">
        <f t="shared" si="471"/>
        <v>0</v>
      </c>
      <c r="AP81" s="29">
        <v>0</v>
      </c>
      <c r="AQ81" s="29">
        <v>0</v>
      </c>
      <c r="AR81" s="29">
        <v>0</v>
      </c>
      <c r="AS81" s="13">
        <f t="shared" si="472"/>
        <v>0</v>
      </c>
      <c r="AT81" s="29">
        <v>0</v>
      </c>
      <c r="AU81" s="29">
        <v>0</v>
      </c>
      <c r="AV81" s="29">
        <v>0</v>
      </c>
      <c r="AW81" s="13">
        <f t="shared" si="473"/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188</v>
      </c>
      <c r="B82" s="66" t="s">
        <v>173</v>
      </c>
      <c r="C82" s="11" t="s">
        <v>22</v>
      </c>
      <c r="D82" s="11" t="s">
        <v>54</v>
      </c>
      <c r="E82" s="13">
        <f t="shared" si="326"/>
        <v>238.7</v>
      </c>
      <c r="F82" s="13">
        <f t="shared" si="327"/>
        <v>0</v>
      </c>
      <c r="G82" s="13">
        <f t="shared" si="328"/>
        <v>238.7</v>
      </c>
      <c r="H82" s="13">
        <f t="shared" si="329"/>
        <v>0</v>
      </c>
      <c r="I82" s="13">
        <f t="shared" si="474"/>
        <v>0</v>
      </c>
      <c r="J82" s="29">
        <v>0</v>
      </c>
      <c r="K82" s="13">
        <v>0</v>
      </c>
      <c r="L82" s="29">
        <v>0</v>
      </c>
      <c r="M82" s="13">
        <f t="shared" si="475"/>
        <v>238.7</v>
      </c>
      <c r="N82" s="29">
        <v>0</v>
      </c>
      <c r="O82" s="36">
        <v>238.7</v>
      </c>
      <c r="P82" s="29">
        <v>0</v>
      </c>
      <c r="Q82" s="13">
        <f t="shared" si="455"/>
        <v>0</v>
      </c>
      <c r="R82" s="29">
        <v>0</v>
      </c>
      <c r="S82" s="29">
        <v>0</v>
      </c>
      <c r="T82" s="29">
        <v>0</v>
      </c>
      <c r="U82" s="13">
        <f t="shared" si="466"/>
        <v>0</v>
      </c>
      <c r="V82" s="29">
        <v>0</v>
      </c>
      <c r="W82" s="29">
        <v>0</v>
      </c>
      <c r="X82" s="29">
        <v>0</v>
      </c>
      <c r="Y82" s="13">
        <f t="shared" si="467"/>
        <v>0</v>
      </c>
      <c r="Z82" s="29">
        <v>0</v>
      </c>
      <c r="AA82" s="29">
        <v>0</v>
      </c>
      <c r="AB82" s="29">
        <v>0</v>
      </c>
      <c r="AC82" s="13">
        <f t="shared" si="468"/>
        <v>0</v>
      </c>
      <c r="AD82" s="29">
        <v>0</v>
      </c>
      <c r="AE82" s="29">
        <v>0</v>
      </c>
      <c r="AF82" s="29">
        <v>0</v>
      </c>
      <c r="AG82" s="13">
        <f t="shared" si="469"/>
        <v>0</v>
      </c>
      <c r="AH82" s="29">
        <v>0</v>
      </c>
      <c r="AI82" s="29">
        <v>0</v>
      </c>
      <c r="AJ82" s="29">
        <v>0</v>
      </c>
      <c r="AK82" s="13">
        <f t="shared" si="470"/>
        <v>0</v>
      </c>
      <c r="AL82" s="29">
        <v>0</v>
      </c>
      <c r="AM82" s="29">
        <v>0</v>
      </c>
      <c r="AN82" s="29">
        <v>0</v>
      </c>
      <c r="AO82" s="13">
        <f t="shared" si="471"/>
        <v>0</v>
      </c>
      <c r="AP82" s="29">
        <v>0</v>
      </c>
      <c r="AQ82" s="29">
        <v>0</v>
      </c>
      <c r="AR82" s="29">
        <v>0</v>
      </c>
      <c r="AS82" s="13">
        <f t="shared" si="472"/>
        <v>0</v>
      </c>
      <c r="AT82" s="29">
        <v>0</v>
      </c>
      <c r="AU82" s="29">
        <v>0</v>
      </c>
      <c r="AV82" s="29">
        <v>0</v>
      </c>
      <c r="AW82" s="13">
        <f t="shared" si="473"/>
        <v>0</v>
      </c>
      <c r="AX82" s="29">
        <v>0</v>
      </c>
      <c r="AY82" s="29">
        <v>0</v>
      </c>
      <c r="AZ82" s="29">
        <v>0</v>
      </c>
    </row>
    <row r="83" spans="1:52" ht="78.75" x14ac:dyDescent="0.25">
      <c r="A83" s="10" t="s">
        <v>189</v>
      </c>
      <c r="B83" s="66" t="s">
        <v>174</v>
      </c>
      <c r="C83" s="11" t="s">
        <v>22</v>
      </c>
      <c r="D83" s="11" t="s">
        <v>54</v>
      </c>
      <c r="E83" s="13">
        <f t="shared" si="326"/>
        <v>185.3</v>
      </c>
      <c r="F83" s="13">
        <f t="shared" si="327"/>
        <v>0</v>
      </c>
      <c r="G83" s="13">
        <f t="shared" si="328"/>
        <v>185.3</v>
      </c>
      <c r="H83" s="13">
        <f t="shared" si="329"/>
        <v>0</v>
      </c>
      <c r="I83" s="13">
        <f t="shared" si="474"/>
        <v>0</v>
      </c>
      <c r="J83" s="29">
        <v>0</v>
      </c>
      <c r="K83" s="13">
        <v>0</v>
      </c>
      <c r="L83" s="29">
        <v>0</v>
      </c>
      <c r="M83" s="13">
        <f t="shared" si="475"/>
        <v>185.3</v>
      </c>
      <c r="N83" s="29">
        <v>0</v>
      </c>
      <c r="O83" s="36">
        <v>185.3</v>
      </c>
      <c r="P83" s="29">
        <v>0</v>
      </c>
      <c r="Q83" s="13">
        <f t="shared" si="455"/>
        <v>0</v>
      </c>
      <c r="R83" s="29">
        <v>0</v>
      </c>
      <c r="S83" s="29">
        <v>0</v>
      </c>
      <c r="T83" s="29">
        <v>0</v>
      </c>
      <c r="U83" s="13">
        <f t="shared" si="466"/>
        <v>0</v>
      </c>
      <c r="V83" s="29">
        <v>0</v>
      </c>
      <c r="W83" s="29">
        <v>0</v>
      </c>
      <c r="X83" s="29">
        <v>0</v>
      </c>
      <c r="Y83" s="13">
        <f t="shared" si="467"/>
        <v>0</v>
      </c>
      <c r="Z83" s="29">
        <v>0</v>
      </c>
      <c r="AA83" s="29">
        <v>0</v>
      </c>
      <c r="AB83" s="29">
        <v>0</v>
      </c>
      <c r="AC83" s="13">
        <f t="shared" si="468"/>
        <v>0</v>
      </c>
      <c r="AD83" s="29">
        <v>0</v>
      </c>
      <c r="AE83" s="29">
        <v>0</v>
      </c>
      <c r="AF83" s="29">
        <v>0</v>
      </c>
      <c r="AG83" s="13">
        <f t="shared" si="469"/>
        <v>0</v>
      </c>
      <c r="AH83" s="29">
        <v>0</v>
      </c>
      <c r="AI83" s="29">
        <v>0</v>
      </c>
      <c r="AJ83" s="29">
        <v>0</v>
      </c>
      <c r="AK83" s="13">
        <f t="shared" si="470"/>
        <v>0</v>
      </c>
      <c r="AL83" s="29">
        <v>0</v>
      </c>
      <c r="AM83" s="29">
        <v>0</v>
      </c>
      <c r="AN83" s="29">
        <v>0</v>
      </c>
      <c r="AO83" s="13">
        <f t="shared" si="471"/>
        <v>0</v>
      </c>
      <c r="AP83" s="29">
        <v>0</v>
      </c>
      <c r="AQ83" s="29">
        <v>0</v>
      </c>
      <c r="AR83" s="29">
        <v>0</v>
      </c>
      <c r="AS83" s="13">
        <f t="shared" si="472"/>
        <v>0</v>
      </c>
      <c r="AT83" s="29">
        <v>0</v>
      </c>
      <c r="AU83" s="29">
        <v>0</v>
      </c>
      <c r="AV83" s="29">
        <v>0</v>
      </c>
      <c r="AW83" s="13">
        <f t="shared" si="473"/>
        <v>0</v>
      </c>
      <c r="AX83" s="29">
        <v>0</v>
      </c>
      <c r="AY83" s="29">
        <v>0</v>
      </c>
      <c r="AZ83" s="29">
        <v>0</v>
      </c>
    </row>
    <row r="84" spans="1:52" ht="78.75" x14ac:dyDescent="0.25">
      <c r="A84" s="10" t="s">
        <v>190</v>
      </c>
      <c r="B84" s="66" t="s">
        <v>175</v>
      </c>
      <c r="C84" s="11" t="s">
        <v>22</v>
      </c>
      <c r="D84" s="11" t="s">
        <v>54</v>
      </c>
      <c r="E84" s="13">
        <f t="shared" si="326"/>
        <v>104.5</v>
      </c>
      <c r="F84" s="13">
        <f t="shared" si="327"/>
        <v>0</v>
      </c>
      <c r="G84" s="13">
        <f t="shared" si="328"/>
        <v>104.5</v>
      </c>
      <c r="H84" s="13">
        <f t="shared" si="329"/>
        <v>0</v>
      </c>
      <c r="I84" s="13">
        <f t="shared" si="474"/>
        <v>0</v>
      </c>
      <c r="J84" s="29">
        <v>0</v>
      </c>
      <c r="K84" s="13">
        <v>0</v>
      </c>
      <c r="L84" s="29">
        <v>0</v>
      </c>
      <c r="M84" s="13">
        <f t="shared" si="475"/>
        <v>104.5</v>
      </c>
      <c r="N84" s="29">
        <v>0</v>
      </c>
      <c r="O84" s="36">
        <v>104.5</v>
      </c>
      <c r="P84" s="29">
        <v>0</v>
      </c>
      <c r="Q84" s="13">
        <f t="shared" si="455"/>
        <v>0</v>
      </c>
      <c r="R84" s="29">
        <v>0</v>
      </c>
      <c r="S84" s="29">
        <v>0</v>
      </c>
      <c r="T84" s="29">
        <v>0</v>
      </c>
      <c r="U84" s="13">
        <f t="shared" si="466"/>
        <v>0</v>
      </c>
      <c r="V84" s="29">
        <v>0</v>
      </c>
      <c r="W84" s="29">
        <v>0</v>
      </c>
      <c r="X84" s="29">
        <v>0</v>
      </c>
      <c r="Y84" s="13">
        <f t="shared" si="467"/>
        <v>0</v>
      </c>
      <c r="Z84" s="29">
        <v>0</v>
      </c>
      <c r="AA84" s="29">
        <v>0</v>
      </c>
      <c r="AB84" s="29">
        <v>0</v>
      </c>
      <c r="AC84" s="13">
        <f t="shared" si="468"/>
        <v>0</v>
      </c>
      <c r="AD84" s="29">
        <v>0</v>
      </c>
      <c r="AE84" s="29">
        <v>0</v>
      </c>
      <c r="AF84" s="29">
        <v>0</v>
      </c>
      <c r="AG84" s="13">
        <f t="shared" si="469"/>
        <v>0</v>
      </c>
      <c r="AH84" s="29">
        <v>0</v>
      </c>
      <c r="AI84" s="29">
        <v>0</v>
      </c>
      <c r="AJ84" s="29">
        <v>0</v>
      </c>
      <c r="AK84" s="13">
        <f t="shared" si="470"/>
        <v>0</v>
      </c>
      <c r="AL84" s="29">
        <v>0</v>
      </c>
      <c r="AM84" s="29">
        <v>0</v>
      </c>
      <c r="AN84" s="29">
        <v>0</v>
      </c>
      <c r="AO84" s="13">
        <f t="shared" si="471"/>
        <v>0</v>
      </c>
      <c r="AP84" s="29">
        <v>0</v>
      </c>
      <c r="AQ84" s="29">
        <v>0</v>
      </c>
      <c r="AR84" s="29">
        <v>0</v>
      </c>
      <c r="AS84" s="13">
        <f t="shared" si="472"/>
        <v>0</v>
      </c>
      <c r="AT84" s="29">
        <v>0</v>
      </c>
      <c r="AU84" s="29">
        <v>0</v>
      </c>
      <c r="AV84" s="29">
        <v>0</v>
      </c>
      <c r="AW84" s="13">
        <f t="shared" si="473"/>
        <v>0</v>
      </c>
      <c r="AX84" s="29">
        <v>0</v>
      </c>
      <c r="AY84" s="29">
        <v>0</v>
      </c>
      <c r="AZ84" s="29">
        <v>0</v>
      </c>
    </row>
    <row r="85" spans="1:52" ht="94.5" x14ac:dyDescent="0.25">
      <c r="A85" s="10" t="s">
        <v>191</v>
      </c>
      <c r="B85" s="66" t="s">
        <v>194</v>
      </c>
      <c r="C85" s="11" t="s">
        <v>22</v>
      </c>
      <c r="D85" s="11" t="s">
        <v>54</v>
      </c>
      <c r="E85" s="13">
        <f t="shared" si="326"/>
        <v>118.3</v>
      </c>
      <c r="F85" s="13">
        <f t="shared" si="327"/>
        <v>0</v>
      </c>
      <c r="G85" s="13">
        <f t="shared" si="328"/>
        <v>118.3</v>
      </c>
      <c r="H85" s="13">
        <f t="shared" si="329"/>
        <v>0</v>
      </c>
      <c r="I85" s="13">
        <f t="shared" ref="I85" si="476">K85</f>
        <v>0</v>
      </c>
      <c r="J85" s="29">
        <v>0</v>
      </c>
      <c r="K85" s="13">
        <v>0</v>
      </c>
      <c r="L85" s="29">
        <v>0</v>
      </c>
      <c r="M85" s="13">
        <f t="shared" si="475"/>
        <v>118.3</v>
      </c>
      <c r="N85" s="29">
        <v>0</v>
      </c>
      <c r="O85" s="36">
        <v>118.3</v>
      </c>
      <c r="P85" s="29">
        <v>0</v>
      </c>
      <c r="Q85" s="13">
        <f t="shared" si="455"/>
        <v>0</v>
      </c>
      <c r="R85" s="29">
        <v>0</v>
      </c>
      <c r="S85" s="29">
        <v>0</v>
      </c>
      <c r="T85" s="29">
        <v>0</v>
      </c>
      <c r="U85" s="13">
        <f t="shared" si="466"/>
        <v>0</v>
      </c>
      <c r="V85" s="29">
        <v>0</v>
      </c>
      <c r="W85" s="29">
        <v>0</v>
      </c>
      <c r="X85" s="29">
        <v>0</v>
      </c>
      <c r="Y85" s="13">
        <f t="shared" si="467"/>
        <v>0</v>
      </c>
      <c r="Z85" s="29">
        <v>0</v>
      </c>
      <c r="AA85" s="29">
        <v>0</v>
      </c>
      <c r="AB85" s="29">
        <v>0</v>
      </c>
      <c r="AC85" s="13">
        <f t="shared" si="468"/>
        <v>0</v>
      </c>
      <c r="AD85" s="29">
        <v>0</v>
      </c>
      <c r="AE85" s="29">
        <v>0</v>
      </c>
      <c r="AF85" s="29">
        <v>0</v>
      </c>
      <c r="AG85" s="13">
        <f t="shared" si="469"/>
        <v>0</v>
      </c>
      <c r="AH85" s="29">
        <v>0</v>
      </c>
      <c r="AI85" s="29">
        <v>0</v>
      </c>
      <c r="AJ85" s="29">
        <v>0</v>
      </c>
      <c r="AK85" s="13">
        <f t="shared" si="470"/>
        <v>0</v>
      </c>
      <c r="AL85" s="29">
        <v>0</v>
      </c>
      <c r="AM85" s="29">
        <v>0</v>
      </c>
      <c r="AN85" s="29">
        <v>0</v>
      </c>
      <c r="AO85" s="13">
        <f t="shared" si="471"/>
        <v>0</v>
      </c>
      <c r="AP85" s="29">
        <v>0</v>
      </c>
      <c r="AQ85" s="29">
        <v>0</v>
      </c>
      <c r="AR85" s="29">
        <v>0</v>
      </c>
      <c r="AS85" s="13">
        <f t="shared" si="472"/>
        <v>0</v>
      </c>
      <c r="AT85" s="29">
        <v>0</v>
      </c>
      <c r="AU85" s="29">
        <v>0</v>
      </c>
      <c r="AV85" s="29">
        <v>0</v>
      </c>
      <c r="AW85" s="13">
        <f t="shared" si="473"/>
        <v>0</v>
      </c>
      <c r="AX85" s="29">
        <v>0</v>
      </c>
      <c r="AY85" s="29">
        <v>0</v>
      </c>
      <c r="AZ85" s="29">
        <v>0</v>
      </c>
    </row>
    <row r="86" spans="1:52" ht="78.75" x14ac:dyDescent="0.25">
      <c r="A86" s="10" t="s">
        <v>192</v>
      </c>
      <c r="B86" s="66" t="s">
        <v>200</v>
      </c>
      <c r="C86" s="11" t="s">
        <v>22</v>
      </c>
      <c r="D86" s="11" t="s">
        <v>54</v>
      </c>
      <c r="E86" s="13">
        <f t="shared" si="326"/>
        <v>858.8</v>
      </c>
      <c r="F86" s="13">
        <f t="shared" si="327"/>
        <v>0</v>
      </c>
      <c r="G86" s="13">
        <f t="shared" si="328"/>
        <v>858.8</v>
      </c>
      <c r="H86" s="13">
        <f t="shared" si="329"/>
        <v>0</v>
      </c>
      <c r="I86" s="13">
        <f t="shared" ref="I86" si="477">K86</f>
        <v>0</v>
      </c>
      <c r="J86" s="29">
        <v>0</v>
      </c>
      <c r="K86" s="13">
        <v>0</v>
      </c>
      <c r="L86" s="29">
        <v>0</v>
      </c>
      <c r="M86" s="13">
        <f t="shared" ref="M86" si="478">O86</f>
        <v>858.8</v>
      </c>
      <c r="N86" s="29">
        <v>0</v>
      </c>
      <c r="O86" s="36">
        <v>858.8</v>
      </c>
      <c r="P86" s="29">
        <v>0</v>
      </c>
      <c r="Q86" s="13">
        <f t="shared" si="455"/>
        <v>0</v>
      </c>
      <c r="R86" s="29">
        <v>0</v>
      </c>
      <c r="S86" s="29">
        <v>0</v>
      </c>
      <c r="T86" s="29">
        <v>0</v>
      </c>
      <c r="U86" s="13">
        <f t="shared" si="466"/>
        <v>0</v>
      </c>
      <c r="V86" s="29">
        <v>0</v>
      </c>
      <c r="W86" s="29">
        <v>0</v>
      </c>
      <c r="X86" s="29">
        <v>0</v>
      </c>
      <c r="Y86" s="13">
        <f t="shared" si="467"/>
        <v>0</v>
      </c>
      <c r="Z86" s="29">
        <v>0</v>
      </c>
      <c r="AA86" s="29">
        <v>0</v>
      </c>
      <c r="AB86" s="29">
        <v>0</v>
      </c>
      <c r="AC86" s="13">
        <f t="shared" si="468"/>
        <v>0</v>
      </c>
      <c r="AD86" s="29">
        <v>0</v>
      </c>
      <c r="AE86" s="29">
        <v>0</v>
      </c>
      <c r="AF86" s="29">
        <v>0</v>
      </c>
      <c r="AG86" s="13">
        <f t="shared" si="469"/>
        <v>0</v>
      </c>
      <c r="AH86" s="29">
        <v>0</v>
      </c>
      <c r="AI86" s="29">
        <v>0</v>
      </c>
      <c r="AJ86" s="29">
        <v>0</v>
      </c>
      <c r="AK86" s="13">
        <f t="shared" si="470"/>
        <v>0</v>
      </c>
      <c r="AL86" s="29">
        <v>0</v>
      </c>
      <c r="AM86" s="29">
        <v>0</v>
      </c>
      <c r="AN86" s="29">
        <v>0</v>
      </c>
      <c r="AO86" s="13">
        <f t="shared" si="471"/>
        <v>0</v>
      </c>
      <c r="AP86" s="29">
        <v>0</v>
      </c>
      <c r="AQ86" s="29">
        <v>0</v>
      </c>
      <c r="AR86" s="29">
        <v>0</v>
      </c>
      <c r="AS86" s="13">
        <f t="shared" si="472"/>
        <v>0</v>
      </c>
      <c r="AT86" s="29">
        <v>0</v>
      </c>
      <c r="AU86" s="29">
        <v>0</v>
      </c>
      <c r="AV86" s="29">
        <v>0</v>
      </c>
      <c r="AW86" s="13">
        <f t="shared" si="473"/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193</v>
      </c>
      <c r="B87" s="66" t="s">
        <v>201</v>
      </c>
      <c r="C87" s="11" t="s">
        <v>22</v>
      </c>
      <c r="D87" s="11" t="s">
        <v>54</v>
      </c>
      <c r="E87" s="13">
        <f t="shared" ref="E87:E118" si="479">I87+M87+Q87+U87+Y87+AC87+AG87+AK87+AO87</f>
        <v>899.19999999999993</v>
      </c>
      <c r="F87" s="13">
        <f t="shared" ref="F87:F118" si="480">J87+N87+R87+V87+Z87+AD87+AH87+AL87+AP87</f>
        <v>0</v>
      </c>
      <c r="G87" s="13">
        <f t="shared" ref="G87:G118" si="481">K87+O87+S87+W87+AA87+AE87+AI87+AM87+AQ87</f>
        <v>899.19999999999993</v>
      </c>
      <c r="H87" s="13">
        <f t="shared" ref="H87:H118" si="482">L87+P87+T87+X87+AB87+AF87+AJ87+AN87+AR87</f>
        <v>0</v>
      </c>
      <c r="I87" s="13">
        <f t="shared" ref="I87" si="483">K87</f>
        <v>0</v>
      </c>
      <c r="J87" s="29">
        <v>0</v>
      </c>
      <c r="K87" s="13">
        <v>0</v>
      </c>
      <c r="L87" s="29">
        <v>0</v>
      </c>
      <c r="M87" s="13">
        <f t="shared" ref="M87" si="484">O87</f>
        <v>899.19999999999993</v>
      </c>
      <c r="N87" s="29">
        <v>0</v>
      </c>
      <c r="O87" s="36">
        <f>964.9-65.7</f>
        <v>899.19999999999993</v>
      </c>
      <c r="P87" s="29">
        <v>0</v>
      </c>
      <c r="Q87" s="13">
        <f t="shared" si="455"/>
        <v>0</v>
      </c>
      <c r="R87" s="29">
        <v>0</v>
      </c>
      <c r="S87" s="29">
        <v>0</v>
      </c>
      <c r="T87" s="29">
        <v>0</v>
      </c>
      <c r="U87" s="13">
        <f t="shared" si="466"/>
        <v>0</v>
      </c>
      <c r="V87" s="29">
        <v>0</v>
      </c>
      <c r="W87" s="29">
        <v>0</v>
      </c>
      <c r="X87" s="29">
        <v>0</v>
      </c>
      <c r="Y87" s="13">
        <f t="shared" si="467"/>
        <v>0</v>
      </c>
      <c r="Z87" s="29">
        <v>0</v>
      </c>
      <c r="AA87" s="29">
        <v>0</v>
      </c>
      <c r="AB87" s="29">
        <v>0</v>
      </c>
      <c r="AC87" s="13">
        <f t="shared" si="468"/>
        <v>0</v>
      </c>
      <c r="AD87" s="29">
        <v>0</v>
      </c>
      <c r="AE87" s="29">
        <v>0</v>
      </c>
      <c r="AF87" s="29">
        <v>0</v>
      </c>
      <c r="AG87" s="13">
        <f t="shared" si="469"/>
        <v>0</v>
      </c>
      <c r="AH87" s="29">
        <v>0</v>
      </c>
      <c r="AI87" s="29">
        <v>0</v>
      </c>
      <c r="AJ87" s="29">
        <v>0</v>
      </c>
      <c r="AK87" s="13">
        <f t="shared" si="470"/>
        <v>0</v>
      </c>
      <c r="AL87" s="29">
        <v>0</v>
      </c>
      <c r="AM87" s="29">
        <v>0</v>
      </c>
      <c r="AN87" s="29">
        <v>0</v>
      </c>
      <c r="AO87" s="13">
        <f t="shared" si="471"/>
        <v>0</v>
      </c>
      <c r="AP87" s="29">
        <v>0</v>
      </c>
      <c r="AQ87" s="29">
        <v>0</v>
      </c>
      <c r="AR87" s="29">
        <v>0</v>
      </c>
      <c r="AS87" s="13">
        <f t="shared" si="472"/>
        <v>0</v>
      </c>
      <c r="AT87" s="29">
        <v>0</v>
      </c>
      <c r="AU87" s="29">
        <v>0</v>
      </c>
      <c r="AV87" s="29">
        <v>0</v>
      </c>
      <c r="AW87" s="13">
        <f t="shared" si="473"/>
        <v>0</v>
      </c>
      <c r="AX87" s="29">
        <v>0</v>
      </c>
      <c r="AY87" s="29">
        <v>0</v>
      </c>
      <c r="AZ87" s="29">
        <v>0</v>
      </c>
    </row>
    <row r="88" spans="1:52" ht="63" x14ac:dyDescent="0.25">
      <c r="A88" s="10" t="s">
        <v>199</v>
      </c>
      <c r="B88" s="66" t="s">
        <v>210</v>
      </c>
      <c r="C88" s="11" t="s">
        <v>22</v>
      </c>
      <c r="D88" s="11" t="s">
        <v>54</v>
      </c>
      <c r="E88" s="13">
        <f t="shared" si="479"/>
        <v>1069.0999999999999</v>
      </c>
      <c r="F88" s="13">
        <f t="shared" si="480"/>
        <v>0</v>
      </c>
      <c r="G88" s="13">
        <f t="shared" si="481"/>
        <v>1069.0999999999999</v>
      </c>
      <c r="H88" s="13">
        <f t="shared" si="482"/>
        <v>0</v>
      </c>
      <c r="I88" s="13">
        <f t="shared" ref="I88" si="485">K88</f>
        <v>0</v>
      </c>
      <c r="J88" s="29">
        <v>0</v>
      </c>
      <c r="K88" s="13">
        <v>0</v>
      </c>
      <c r="L88" s="29">
        <v>0</v>
      </c>
      <c r="M88" s="13">
        <f t="shared" ref="M88" si="486">O88</f>
        <v>1069.0999999999999</v>
      </c>
      <c r="N88" s="29">
        <v>0</v>
      </c>
      <c r="O88" s="36">
        <v>1069.0999999999999</v>
      </c>
      <c r="P88" s="29">
        <v>0</v>
      </c>
      <c r="Q88" s="13">
        <f t="shared" si="455"/>
        <v>0</v>
      </c>
      <c r="R88" s="29">
        <v>0</v>
      </c>
      <c r="S88" s="29">
        <v>0</v>
      </c>
      <c r="T88" s="29">
        <v>0</v>
      </c>
      <c r="U88" s="13">
        <f t="shared" si="466"/>
        <v>0</v>
      </c>
      <c r="V88" s="29">
        <v>0</v>
      </c>
      <c r="W88" s="29">
        <v>0</v>
      </c>
      <c r="X88" s="29">
        <v>0</v>
      </c>
      <c r="Y88" s="13">
        <f t="shared" si="467"/>
        <v>0</v>
      </c>
      <c r="Z88" s="29">
        <v>0</v>
      </c>
      <c r="AA88" s="29">
        <v>0</v>
      </c>
      <c r="AB88" s="29">
        <v>0</v>
      </c>
      <c r="AC88" s="13">
        <f t="shared" si="468"/>
        <v>0</v>
      </c>
      <c r="AD88" s="29">
        <v>0</v>
      </c>
      <c r="AE88" s="29">
        <v>0</v>
      </c>
      <c r="AF88" s="29">
        <v>0</v>
      </c>
      <c r="AG88" s="13">
        <f t="shared" si="469"/>
        <v>0</v>
      </c>
      <c r="AH88" s="29">
        <v>0</v>
      </c>
      <c r="AI88" s="29">
        <v>0</v>
      </c>
      <c r="AJ88" s="29">
        <v>0</v>
      </c>
      <c r="AK88" s="13">
        <f t="shared" si="470"/>
        <v>0</v>
      </c>
      <c r="AL88" s="29">
        <v>0</v>
      </c>
      <c r="AM88" s="29">
        <v>0</v>
      </c>
      <c r="AN88" s="29">
        <v>0</v>
      </c>
      <c r="AO88" s="13">
        <f t="shared" si="471"/>
        <v>0</v>
      </c>
      <c r="AP88" s="29">
        <v>0</v>
      </c>
      <c r="AQ88" s="29">
        <v>0</v>
      </c>
      <c r="AR88" s="29">
        <v>0</v>
      </c>
      <c r="AS88" s="13">
        <f t="shared" si="472"/>
        <v>0</v>
      </c>
      <c r="AT88" s="29">
        <v>0</v>
      </c>
      <c r="AU88" s="29">
        <v>0</v>
      </c>
      <c r="AV88" s="29">
        <v>0</v>
      </c>
      <c r="AW88" s="13">
        <f t="shared" si="473"/>
        <v>0</v>
      </c>
      <c r="AX88" s="29">
        <v>0</v>
      </c>
      <c r="AY88" s="29">
        <v>0</v>
      </c>
      <c r="AZ88" s="29">
        <v>0</v>
      </c>
    </row>
    <row r="89" spans="1:52" ht="78.75" x14ac:dyDescent="0.25">
      <c r="A89" s="10" t="s">
        <v>202</v>
      </c>
      <c r="B89" s="66" t="s">
        <v>257</v>
      </c>
      <c r="C89" s="11" t="s">
        <v>22</v>
      </c>
      <c r="D89" s="11" t="s">
        <v>54</v>
      </c>
      <c r="E89" s="13">
        <f t="shared" si="479"/>
        <v>405.2</v>
      </c>
      <c r="F89" s="13">
        <f t="shared" si="480"/>
        <v>0</v>
      </c>
      <c r="G89" s="13">
        <f t="shared" si="481"/>
        <v>405.2</v>
      </c>
      <c r="H89" s="13">
        <f t="shared" si="482"/>
        <v>0</v>
      </c>
      <c r="I89" s="13">
        <f t="shared" ref="I89:I90" si="487">K89</f>
        <v>0</v>
      </c>
      <c r="J89" s="29">
        <v>0</v>
      </c>
      <c r="K89" s="13">
        <v>0</v>
      </c>
      <c r="L89" s="29">
        <v>0</v>
      </c>
      <c r="M89" s="13">
        <f t="shared" ref="M89:M90" si="488">O89</f>
        <v>0</v>
      </c>
      <c r="N89" s="29">
        <v>0</v>
      </c>
      <c r="O89" s="36">
        <f>405.2-405.2</f>
        <v>0</v>
      </c>
      <c r="P89" s="29">
        <v>0</v>
      </c>
      <c r="Q89" s="13">
        <f t="shared" si="455"/>
        <v>405.2</v>
      </c>
      <c r="R89" s="29">
        <v>0</v>
      </c>
      <c r="S89" s="36">
        <v>405.2</v>
      </c>
      <c r="T89" s="29">
        <v>0</v>
      </c>
      <c r="U89" s="13">
        <f t="shared" si="466"/>
        <v>0</v>
      </c>
      <c r="V89" s="29">
        <v>0</v>
      </c>
      <c r="W89" s="29">
        <v>0</v>
      </c>
      <c r="X89" s="29">
        <v>0</v>
      </c>
      <c r="Y89" s="13">
        <f t="shared" si="467"/>
        <v>0</v>
      </c>
      <c r="Z89" s="29">
        <v>0</v>
      </c>
      <c r="AA89" s="29">
        <v>0</v>
      </c>
      <c r="AB89" s="29">
        <v>0</v>
      </c>
      <c r="AC89" s="13">
        <f t="shared" si="468"/>
        <v>0</v>
      </c>
      <c r="AD89" s="29">
        <v>0</v>
      </c>
      <c r="AE89" s="29">
        <v>0</v>
      </c>
      <c r="AF89" s="29">
        <v>0</v>
      </c>
      <c r="AG89" s="13">
        <f t="shared" si="469"/>
        <v>0</v>
      </c>
      <c r="AH89" s="29">
        <v>0</v>
      </c>
      <c r="AI89" s="29">
        <v>0</v>
      </c>
      <c r="AJ89" s="29">
        <v>0</v>
      </c>
      <c r="AK89" s="13">
        <f t="shared" si="470"/>
        <v>0</v>
      </c>
      <c r="AL89" s="29">
        <v>0</v>
      </c>
      <c r="AM89" s="29">
        <v>0</v>
      </c>
      <c r="AN89" s="29">
        <v>0</v>
      </c>
      <c r="AO89" s="13">
        <f t="shared" si="471"/>
        <v>0</v>
      </c>
      <c r="AP89" s="29">
        <v>0</v>
      </c>
      <c r="AQ89" s="29">
        <v>0</v>
      </c>
      <c r="AR89" s="29">
        <v>0</v>
      </c>
      <c r="AS89" s="13">
        <f t="shared" si="472"/>
        <v>0</v>
      </c>
      <c r="AT89" s="29">
        <v>0</v>
      </c>
      <c r="AU89" s="29">
        <v>0</v>
      </c>
      <c r="AV89" s="29">
        <v>0</v>
      </c>
      <c r="AW89" s="13">
        <f t="shared" si="473"/>
        <v>0</v>
      </c>
      <c r="AX89" s="29">
        <v>0</v>
      </c>
      <c r="AY89" s="29">
        <v>0</v>
      </c>
      <c r="AZ89" s="29">
        <v>0</v>
      </c>
    </row>
    <row r="90" spans="1:52" ht="78.75" x14ac:dyDescent="0.25">
      <c r="A90" s="10" t="s">
        <v>208</v>
      </c>
      <c r="B90" s="66" t="s">
        <v>258</v>
      </c>
      <c r="C90" s="11" t="s">
        <v>22</v>
      </c>
      <c r="D90" s="11" t="s">
        <v>54</v>
      </c>
      <c r="E90" s="13">
        <f t="shared" si="479"/>
        <v>408.8</v>
      </c>
      <c r="F90" s="13">
        <f t="shared" si="480"/>
        <v>0</v>
      </c>
      <c r="G90" s="13">
        <f t="shared" si="481"/>
        <v>408.8</v>
      </c>
      <c r="H90" s="13">
        <f t="shared" si="482"/>
        <v>0</v>
      </c>
      <c r="I90" s="13">
        <f t="shared" si="487"/>
        <v>0</v>
      </c>
      <c r="J90" s="29">
        <v>0</v>
      </c>
      <c r="K90" s="13">
        <v>0</v>
      </c>
      <c r="L90" s="29">
        <v>0</v>
      </c>
      <c r="M90" s="13">
        <f t="shared" si="488"/>
        <v>0</v>
      </c>
      <c r="N90" s="29">
        <v>0</v>
      </c>
      <c r="O90" s="36">
        <f>408.8-408.8</f>
        <v>0</v>
      </c>
      <c r="P90" s="29">
        <v>0</v>
      </c>
      <c r="Q90" s="13">
        <f t="shared" si="455"/>
        <v>408.8</v>
      </c>
      <c r="R90" s="29">
        <v>0</v>
      </c>
      <c r="S90" s="36">
        <v>408.8</v>
      </c>
      <c r="T90" s="29">
        <v>0</v>
      </c>
      <c r="U90" s="13">
        <f t="shared" si="466"/>
        <v>0</v>
      </c>
      <c r="V90" s="29">
        <v>0</v>
      </c>
      <c r="W90" s="29">
        <v>0</v>
      </c>
      <c r="X90" s="29">
        <v>0</v>
      </c>
      <c r="Y90" s="13">
        <f t="shared" si="467"/>
        <v>0</v>
      </c>
      <c r="Z90" s="29">
        <v>0</v>
      </c>
      <c r="AA90" s="29">
        <v>0</v>
      </c>
      <c r="AB90" s="29">
        <v>0</v>
      </c>
      <c r="AC90" s="13">
        <f t="shared" si="468"/>
        <v>0</v>
      </c>
      <c r="AD90" s="29">
        <v>0</v>
      </c>
      <c r="AE90" s="29">
        <v>0</v>
      </c>
      <c r="AF90" s="29">
        <v>0</v>
      </c>
      <c r="AG90" s="13">
        <f t="shared" si="469"/>
        <v>0</v>
      </c>
      <c r="AH90" s="29">
        <v>0</v>
      </c>
      <c r="AI90" s="29">
        <v>0</v>
      </c>
      <c r="AJ90" s="29">
        <v>0</v>
      </c>
      <c r="AK90" s="13">
        <f t="shared" si="470"/>
        <v>0</v>
      </c>
      <c r="AL90" s="29">
        <v>0</v>
      </c>
      <c r="AM90" s="29">
        <v>0</v>
      </c>
      <c r="AN90" s="29">
        <v>0</v>
      </c>
      <c r="AO90" s="13">
        <f t="shared" si="471"/>
        <v>0</v>
      </c>
      <c r="AP90" s="29">
        <v>0</v>
      </c>
      <c r="AQ90" s="29">
        <v>0</v>
      </c>
      <c r="AR90" s="29">
        <v>0</v>
      </c>
      <c r="AS90" s="13">
        <f t="shared" si="472"/>
        <v>0</v>
      </c>
      <c r="AT90" s="29">
        <v>0</v>
      </c>
      <c r="AU90" s="29">
        <v>0</v>
      </c>
      <c r="AV90" s="29">
        <v>0</v>
      </c>
      <c r="AW90" s="13">
        <f t="shared" si="473"/>
        <v>0</v>
      </c>
      <c r="AX90" s="29">
        <v>0</v>
      </c>
      <c r="AY90" s="29">
        <v>0</v>
      </c>
      <c r="AZ90" s="29">
        <v>0</v>
      </c>
    </row>
    <row r="91" spans="1:52" ht="63" x14ac:dyDescent="0.25">
      <c r="A91" s="10" t="s">
        <v>215</v>
      </c>
      <c r="B91" s="66" t="s">
        <v>223</v>
      </c>
      <c r="C91" s="11" t="s">
        <v>22</v>
      </c>
      <c r="D91" s="11" t="s">
        <v>54</v>
      </c>
      <c r="E91" s="13">
        <f t="shared" si="479"/>
        <v>108.3</v>
      </c>
      <c r="F91" s="13">
        <f t="shared" si="480"/>
        <v>0</v>
      </c>
      <c r="G91" s="13">
        <f t="shared" si="481"/>
        <v>108.3</v>
      </c>
      <c r="H91" s="13">
        <f t="shared" si="482"/>
        <v>0</v>
      </c>
      <c r="I91" s="13">
        <f t="shared" ref="I91" si="489">K91</f>
        <v>0</v>
      </c>
      <c r="J91" s="29">
        <v>0</v>
      </c>
      <c r="K91" s="13">
        <v>0</v>
      </c>
      <c r="L91" s="29">
        <v>0</v>
      </c>
      <c r="M91" s="13">
        <f t="shared" ref="M91" si="490">O91</f>
        <v>108.3</v>
      </c>
      <c r="N91" s="29">
        <v>0</v>
      </c>
      <c r="O91" s="36">
        <v>108.3</v>
      </c>
      <c r="P91" s="29">
        <v>0</v>
      </c>
      <c r="Q91" s="13">
        <f t="shared" si="455"/>
        <v>0</v>
      </c>
      <c r="R91" s="29">
        <v>0</v>
      </c>
      <c r="S91" s="29">
        <v>0</v>
      </c>
      <c r="T91" s="29">
        <v>0</v>
      </c>
      <c r="U91" s="13">
        <f t="shared" si="466"/>
        <v>0</v>
      </c>
      <c r="V91" s="29">
        <v>0</v>
      </c>
      <c r="W91" s="29">
        <v>0</v>
      </c>
      <c r="X91" s="29">
        <v>0</v>
      </c>
      <c r="Y91" s="13">
        <f t="shared" si="467"/>
        <v>0</v>
      </c>
      <c r="Z91" s="29">
        <v>0</v>
      </c>
      <c r="AA91" s="29">
        <v>0</v>
      </c>
      <c r="AB91" s="29">
        <v>0</v>
      </c>
      <c r="AC91" s="13">
        <f t="shared" si="468"/>
        <v>0</v>
      </c>
      <c r="AD91" s="29">
        <v>0</v>
      </c>
      <c r="AE91" s="29">
        <v>0</v>
      </c>
      <c r="AF91" s="29">
        <v>0</v>
      </c>
      <c r="AG91" s="13">
        <f t="shared" si="469"/>
        <v>0</v>
      </c>
      <c r="AH91" s="29">
        <v>0</v>
      </c>
      <c r="AI91" s="29">
        <v>0</v>
      </c>
      <c r="AJ91" s="29">
        <v>0</v>
      </c>
      <c r="AK91" s="13">
        <f t="shared" si="470"/>
        <v>0</v>
      </c>
      <c r="AL91" s="29">
        <v>0</v>
      </c>
      <c r="AM91" s="29">
        <v>0</v>
      </c>
      <c r="AN91" s="29">
        <v>0</v>
      </c>
      <c r="AO91" s="13">
        <f t="shared" si="471"/>
        <v>0</v>
      </c>
      <c r="AP91" s="29">
        <v>0</v>
      </c>
      <c r="AQ91" s="29">
        <v>0</v>
      </c>
      <c r="AR91" s="29">
        <v>0</v>
      </c>
      <c r="AS91" s="13">
        <f t="shared" si="472"/>
        <v>0</v>
      </c>
      <c r="AT91" s="29">
        <v>0</v>
      </c>
      <c r="AU91" s="29">
        <v>0</v>
      </c>
      <c r="AV91" s="29">
        <v>0</v>
      </c>
      <c r="AW91" s="13">
        <f t="shared" si="473"/>
        <v>0</v>
      </c>
      <c r="AX91" s="29">
        <v>0</v>
      </c>
      <c r="AY91" s="29">
        <v>0</v>
      </c>
      <c r="AZ91" s="29">
        <v>0</v>
      </c>
    </row>
    <row r="92" spans="1:52" ht="63" x14ac:dyDescent="0.25">
      <c r="A92" s="10" t="s">
        <v>216</v>
      </c>
      <c r="B92" s="66" t="s">
        <v>259</v>
      </c>
      <c r="C92" s="11" t="s">
        <v>22</v>
      </c>
      <c r="D92" s="11" t="s">
        <v>54</v>
      </c>
      <c r="E92" s="13">
        <f t="shared" si="479"/>
        <v>3273.9</v>
      </c>
      <c r="F92" s="13">
        <f t="shared" si="480"/>
        <v>0</v>
      </c>
      <c r="G92" s="13">
        <f t="shared" si="481"/>
        <v>3273.9</v>
      </c>
      <c r="H92" s="13">
        <f t="shared" si="482"/>
        <v>0</v>
      </c>
      <c r="I92" s="13">
        <f t="shared" ref="I92" si="491">K92</f>
        <v>0</v>
      </c>
      <c r="J92" s="29">
        <v>0</v>
      </c>
      <c r="K92" s="13">
        <v>0</v>
      </c>
      <c r="L92" s="29">
        <v>0</v>
      </c>
      <c r="M92" s="13">
        <f t="shared" ref="M92" si="492">O92</f>
        <v>0</v>
      </c>
      <c r="N92" s="29">
        <v>0</v>
      </c>
      <c r="O92" s="36">
        <v>0</v>
      </c>
      <c r="P92" s="29">
        <v>0</v>
      </c>
      <c r="Q92" s="13">
        <f t="shared" si="455"/>
        <v>3273.9</v>
      </c>
      <c r="R92" s="29">
        <v>0</v>
      </c>
      <c r="S92" s="36">
        <v>3273.9</v>
      </c>
      <c r="T92" s="29">
        <v>0</v>
      </c>
      <c r="U92" s="13">
        <f t="shared" si="466"/>
        <v>0</v>
      </c>
      <c r="V92" s="29">
        <v>0</v>
      </c>
      <c r="W92" s="29">
        <v>0</v>
      </c>
      <c r="X92" s="29">
        <v>0</v>
      </c>
      <c r="Y92" s="13">
        <f t="shared" si="467"/>
        <v>0</v>
      </c>
      <c r="Z92" s="29">
        <v>0</v>
      </c>
      <c r="AA92" s="29">
        <v>0</v>
      </c>
      <c r="AB92" s="29">
        <v>0</v>
      </c>
      <c r="AC92" s="13">
        <f t="shared" si="468"/>
        <v>0</v>
      </c>
      <c r="AD92" s="29">
        <v>0</v>
      </c>
      <c r="AE92" s="29">
        <v>0</v>
      </c>
      <c r="AF92" s="29">
        <v>0</v>
      </c>
      <c r="AG92" s="13">
        <f t="shared" si="469"/>
        <v>0</v>
      </c>
      <c r="AH92" s="29">
        <v>0</v>
      </c>
      <c r="AI92" s="29">
        <v>0</v>
      </c>
      <c r="AJ92" s="29">
        <v>0</v>
      </c>
      <c r="AK92" s="13">
        <f t="shared" si="470"/>
        <v>0</v>
      </c>
      <c r="AL92" s="29">
        <v>0</v>
      </c>
      <c r="AM92" s="29">
        <v>0</v>
      </c>
      <c r="AN92" s="29">
        <v>0</v>
      </c>
      <c r="AO92" s="13">
        <f t="shared" si="471"/>
        <v>0</v>
      </c>
      <c r="AP92" s="29">
        <v>0</v>
      </c>
      <c r="AQ92" s="29">
        <v>0</v>
      </c>
      <c r="AR92" s="29">
        <v>0</v>
      </c>
      <c r="AS92" s="13">
        <f t="shared" si="472"/>
        <v>0</v>
      </c>
      <c r="AT92" s="29">
        <v>0</v>
      </c>
      <c r="AU92" s="29">
        <v>0</v>
      </c>
      <c r="AV92" s="29">
        <v>0</v>
      </c>
      <c r="AW92" s="13">
        <f t="shared" si="473"/>
        <v>0</v>
      </c>
      <c r="AX92" s="29">
        <v>0</v>
      </c>
      <c r="AY92" s="29">
        <v>0</v>
      </c>
      <c r="AZ92" s="29">
        <v>0</v>
      </c>
    </row>
    <row r="93" spans="1:52" ht="78.75" x14ac:dyDescent="0.25">
      <c r="A93" s="10" t="s">
        <v>224</v>
      </c>
      <c r="B93" s="66" t="s">
        <v>260</v>
      </c>
      <c r="C93" s="11" t="s">
        <v>22</v>
      </c>
      <c r="D93" s="11" t="s">
        <v>54</v>
      </c>
      <c r="E93" s="13">
        <f t="shared" si="479"/>
        <v>1791.9</v>
      </c>
      <c r="F93" s="13">
        <f t="shared" si="480"/>
        <v>0</v>
      </c>
      <c r="G93" s="13">
        <f t="shared" si="481"/>
        <v>1791.9</v>
      </c>
      <c r="H93" s="13">
        <f t="shared" si="482"/>
        <v>0</v>
      </c>
      <c r="I93" s="13">
        <f t="shared" ref="I93" si="493">K93</f>
        <v>0</v>
      </c>
      <c r="J93" s="29">
        <v>0</v>
      </c>
      <c r="K93" s="13">
        <v>0</v>
      </c>
      <c r="L93" s="29">
        <v>0</v>
      </c>
      <c r="M93" s="13">
        <f t="shared" ref="M93" si="494">O93</f>
        <v>0</v>
      </c>
      <c r="N93" s="29">
        <v>0</v>
      </c>
      <c r="O93" s="36">
        <v>0</v>
      </c>
      <c r="P93" s="29">
        <v>0</v>
      </c>
      <c r="Q93" s="13">
        <f t="shared" ref="Q93" si="495">S93</f>
        <v>1791.9</v>
      </c>
      <c r="R93" s="29">
        <v>0</v>
      </c>
      <c r="S93" s="36">
        <v>1791.9</v>
      </c>
      <c r="T93" s="29">
        <v>0</v>
      </c>
      <c r="U93" s="13">
        <f t="shared" ref="U93" si="496">W93</f>
        <v>0</v>
      </c>
      <c r="V93" s="29">
        <v>0</v>
      </c>
      <c r="W93" s="29">
        <v>0</v>
      </c>
      <c r="X93" s="29">
        <v>0</v>
      </c>
      <c r="Y93" s="13">
        <f t="shared" ref="Y93" si="497">AA93</f>
        <v>0</v>
      </c>
      <c r="Z93" s="29">
        <v>0</v>
      </c>
      <c r="AA93" s="29">
        <v>0</v>
      </c>
      <c r="AB93" s="29">
        <v>0</v>
      </c>
      <c r="AC93" s="13">
        <f t="shared" ref="AC93" si="498">AE93</f>
        <v>0</v>
      </c>
      <c r="AD93" s="29">
        <v>0</v>
      </c>
      <c r="AE93" s="29">
        <v>0</v>
      </c>
      <c r="AF93" s="29">
        <v>0</v>
      </c>
      <c r="AG93" s="13">
        <f t="shared" ref="AG93" si="499">AI93</f>
        <v>0</v>
      </c>
      <c r="AH93" s="29">
        <v>0</v>
      </c>
      <c r="AI93" s="29">
        <v>0</v>
      </c>
      <c r="AJ93" s="29">
        <v>0</v>
      </c>
      <c r="AK93" s="13">
        <f t="shared" ref="AK93" si="500">AM93</f>
        <v>0</v>
      </c>
      <c r="AL93" s="29">
        <v>0</v>
      </c>
      <c r="AM93" s="29">
        <v>0</v>
      </c>
      <c r="AN93" s="29">
        <v>0</v>
      </c>
      <c r="AO93" s="13">
        <f t="shared" ref="AO93" si="501">AQ93</f>
        <v>0</v>
      </c>
      <c r="AP93" s="29">
        <v>0</v>
      </c>
      <c r="AQ93" s="29">
        <v>0</v>
      </c>
      <c r="AR93" s="29">
        <v>0</v>
      </c>
      <c r="AS93" s="13">
        <f t="shared" ref="AS93" si="502">AU93</f>
        <v>0</v>
      </c>
      <c r="AT93" s="29">
        <v>0</v>
      </c>
      <c r="AU93" s="29">
        <v>0</v>
      </c>
      <c r="AV93" s="29">
        <v>0</v>
      </c>
      <c r="AW93" s="13">
        <f t="shared" ref="AW93" si="503">AY93</f>
        <v>0</v>
      </c>
      <c r="AX93" s="29">
        <v>0</v>
      </c>
      <c r="AY93" s="29">
        <v>0</v>
      </c>
      <c r="AZ93" s="29">
        <v>0</v>
      </c>
    </row>
    <row r="94" spans="1:52" ht="78.75" x14ac:dyDescent="0.25">
      <c r="A94" s="10" t="s">
        <v>226</v>
      </c>
      <c r="B94" s="66" t="s">
        <v>225</v>
      </c>
      <c r="C94" s="11" t="s">
        <v>22</v>
      </c>
      <c r="D94" s="11" t="s">
        <v>54</v>
      </c>
      <c r="E94" s="13">
        <f t="shared" si="479"/>
        <v>1260.0999999999999</v>
      </c>
      <c r="F94" s="13">
        <f t="shared" si="480"/>
        <v>0</v>
      </c>
      <c r="G94" s="13">
        <f t="shared" si="481"/>
        <v>1260.0999999999999</v>
      </c>
      <c r="H94" s="13">
        <f t="shared" si="482"/>
        <v>0</v>
      </c>
      <c r="I94" s="13">
        <f t="shared" ref="I94" si="504">K94</f>
        <v>0</v>
      </c>
      <c r="J94" s="29">
        <v>0</v>
      </c>
      <c r="K94" s="13">
        <v>0</v>
      </c>
      <c r="L94" s="29">
        <v>0</v>
      </c>
      <c r="M94" s="13">
        <f t="shared" ref="M94" si="505">O94</f>
        <v>0</v>
      </c>
      <c r="N94" s="29">
        <v>0</v>
      </c>
      <c r="O94" s="36">
        <v>0</v>
      </c>
      <c r="P94" s="29">
        <v>0</v>
      </c>
      <c r="Q94" s="13">
        <f t="shared" ref="Q94" si="506">S94</f>
        <v>1260.0999999999999</v>
      </c>
      <c r="R94" s="29">
        <v>0</v>
      </c>
      <c r="S94" s="36">
        <f>1551.6-291.5</f>
        <v>1260.0999999999999</v>
      </c>
      <c r="T94" s="29">
        <v>0</v>
      </c>
      <c r="U94" s="13">
        <f t="shared" ref="U94" si="507">W94</f>
        <v>0</v>
      </c>
      <c r="V94" s="29">
        <v>0</v>
      </c>
      <c r="W94" s="29">
        <v>0</v>
      </c>
      <c r="X94" s="29">
        <v>0</v>
      </c>
      <c r="Y94" s="13">
        <f t="shared" ref="Y94" si="508">AA94</f>
        <v>0</v>
      </c>
      <c r="Z94" s="29">
        <v>0</v>
      </c>
      <c r="AA94" s="29">
        <v>0</v>
      </c>
      <c r="AB94" s="29">
        <v>0</v>
      </c>
      <c r="AC94" s="13">
        <f t="shared" ref="AC94" si="509">AE94</f>
        <v>0</v>
      </c>
      <c r="AD94" s="29">
        <v>0</v>
      </c>
      <c r="AE94" s="29">
        <v>0</v>
      </c>
      <c r="AF94" s="29">
        <v>0</v>
      </c>
      <c r="AG94" s="13">
        <f t="shared" ref="AG94" si="510">AI94</f>
        <v>0</v>
      </c>
      <c r="AH94" s="29">
        <v>0</v>
      </c>
      <c r="AI94" s="29">
        <v>0</v>
      </c>
      <c r="AJ94" s="29">
        <v>0</v>
      </c>
      <c r="AK94" s="13">
        <f t="shared" ref="AK94" si="511">AM94</f>
        <v>0</v>
      </c>
      <c r="AL94" s="29">
        <v>0</v>
      </c>
      <c r="AM94" s="29">
        <v>0</v>
      </c>
      <c r="AN94" s="29">
        <v>0</v>
      </c>
      <c r="AO94" s="13">
        <f t="shared" ref="AO94" si="512">AQ94</f>
        <v>0</v>
      </c>
      <c r="AP94" s="29">
        <v>0</v>
      </c>
      <c r="AQ94" s="29">
        <v>0</v>
      </c>
      <c r="AR94" s="29">
        <v>0</v>
      </c>
      <c r="AS94" s="13">
        <f t="shared" ref="AS94" si="513">AU94</f>
        <v>0</v>
      </c>
      <c r="AT94" s="29">
        <v>0</v>
      </c>
      <c r="AU94" s="29">
        <v>0</v>
      </c>
      <c r="AV94" s="29">
        <v>0</v>
      </c>
      <c r="AW94" s="13">
        <f t="shared" ref="AW94" si="514">AY94</f>
        <v>0</v>
      </c>
      <c r="AX94" s="29">
        <v>0</v>
      </c>
      <c r="AY94" s="29">
        <v>0</v>
      </c>
      <c r="AZ94" s="29">
        <v>0</v>
      </c>
    </row>
    <row r="95" spans="1:52" ht="110.25" x14ac:dyDescent="0.25">
      <c r="A95" s="10" t="s">
        <v>227</v>
      </c>
      <c r="B95" s="66" t="s">
        <v>351</v>
      </c>
      <c r="C95" s="11" t="s">
        <v>22</v>
      </c>
      <c r="D95" s="11" t="s">
        <v>54</v>
      </c>
      <c r="E95" s="13">
        <f t="shared" si="479"/>
        <v>1488.3999999999999</v>
      </c>
      <c r="F95" s="13">
        <f t="shared" si="480"/>
        <v>0</v>
      </c>
      <c r="G95" s="13">
        <f t="shared" si="481"/>
        <v>1488.3999999999999</v>
      </c>
      <c r="H95" s="13">
        <f t="shared" si="482"/>
        <v>0</v>
      </c>
      <c r="I95" s="13">
        <f t="shared" ref="I95" si="515">K95</f>
        <v>0</v>
      </c>
      <c r="J95" s="29">
        <v>0</v>
      </c>
      <c r="K95" s="13">
        <v>0</v>
      </c>
      <c r="L95" s="29">
        <v>0</v>
      </c>
      <c r="M95" s="13">
        <f t="shared" ref="M95" si="516">O95</f>
        <v>0</v>
      </c>
      <c r="N95" s="29">
        <v>0</v>
      </c>
      <c r="O95" s="36">
        <v>0</v>
      </c>
      <c r="P95" s="29">
        <v>0</v>
      </c>
      <c r="Q95" s="13">
        <f t="shared" ref="Q95" si="517">S95</f>
        <v>1488.3999999999999</v>
      </c>
      <c r="R95" s="29">
        <v>0</v>
      </c>
      <c r="S95" s="36">
        <f>1568.3-79.9</f>
        <v>1488.3999999999999</v>
      </c>
      <c r="T95" s="29">
        <v>0</v>
      </c>
      <c r="U95" s="13">
        <f t="shared" ref="U95" si="518">W95</f>
        <v>0</v>
      </c>
      <c r="V95" s="29">
        <v>0</v>
      </c>
      <c r="W95" s="29">
        <v>0</v>
      </c>
      <c r="X95" s="29">
        <v>0</v>
      </c>
      <c r="Y95" s="13">
        <f t="shared" ref="Y95" si="519">AA95</f>
        <v>0</v>
      </c>
      <c r="Z95" s="29">
        <v>0</v>
      </c>
      <c r="AA95" s="29">
        <v>0</v>
      </c>
      <c r="AB95" s="29">
        <v>0</v>
      </c>
      <c r="AC95" s="13">
        <f t="shared" ref="AC95" si="520">AE95</f>
        <v>0</v>
      </c>
      <c r="AD95" s="29">
        <v>0</v>
      </c>
      <c r="AE95" s="29">
        <v>0</v>
      </c>
      <c r="AF95" s="29">
        <v>0</v>
      </c>
      <c r="AG95" s="13">
        <f t="shared" ref="AG95" si="521">AI95</f>
        <v>0</v>
      </c>
      <c r="AH95" s="29">
        <v>0</v>
      </c>
      <c r="AI95" s="29">
        <v>0</v>
      </c>
      <c r="AJ95" s="29">
        <v>0</v>
      </c>
      <c r="AK95" s="13">
        <f t="shared" ref="AK95" si="522">AM95</f>
        <v>0</v>
      </c>
      <c r="AL95" s="29">
        <v>0</v>
      </c>
      <c r="AM95" s="29">
        <v>0</v>
      </c>
      <c r="AN95" s="29">
        <v>0</v>
      </c>
      <c r="AO95" s="13">
        <f t="shared" ref="AO95" si="523">AQ95</f>
        <v>0</v>
      </c>
      <c r="AP95" s="29">
        <v>0</v>
      </c>
      <c r="AQ95" s="29">
        <v>0</v>
      </c>
      <c r="AR95" s="29">
        <v>0</v>
      </c>
      <c r="AS95" s="13">
        <f t="shared" ref="AS95" si="524">AU95</f>
        <v>0</v>
      </c>
      <c r="AT95" s="29">
        <v>0</v>
      </c>
      <c r="AU95" s="29">
        <v>0</v>
      </c>
      <c r="AV95" s="29">
        <v>0</v>
      </c>
      <c r="AW95" s="13">
        <f t="shared" ref="AW95" si="525">AY95</f>
        <v>0</v>
      </c>
      <c r="AX95" s="29">
        <v>0</v>
      </c>
      <c r="AY95" s="29">
        <v>0</v>
      </c>
      <c r="AZ95" s="29">
        <v>0</v>
      </c>
    </row>
    <row r="96" spans="1:52" ht="110.25" x14ac:dyDescent="0.25">
      <c r="A96" s="10" t="s">
        <v>228</v>
      </c>
      <c r="B96" s="66" t="s">
        <v>352</v>
      </c>
      <c r="C96" s="11" t="s">
        <v>22</v>
      </c>
      <c r="D96" s="11" t="s">
        <v>54</v>
      </c>
      <c r="E96" s="13">
        <f t="shared" si="479"/>
        <v>1488.3999999999999</v>
      </c>
      <c r="F96" s="13">
        <f t="shared" si="480"/>
        <v>0</v>
      </c>
      <c r="G96" s="13">
        <f t="shared" si="481"/>
        <v>1488.3999999999999</v>
      </c>
      <c r="H96" s="13">
        <f t="shared" si="482"/>
        <v>0</v>
      </c>
      <c r="I96" s="13">
        <f t="shared" ref="I96" si="526">K96</f>
        <v>0</v>
      </c>
      <c r="J96" s="29">
        <v>0</v>
      </c>
      <c r="K96" s="13">
        <v>0</v>
      </c>
      <c r="L96" s="29">
        <v>0</v>
      </c>
      <c r="M96" s="13">
        <f t="shared" ref="M96" si="527">O96</f>
        <v>0</v>
      </c>
      <c r="N96" s="29">
        <v>0</v>
      </c>
      <c r="O96" s="36">
        <v>0</v>
      </c>
      <c r="P96" s="29">
        <v>0</v>
      </c>
      <c r="Q96" s="13">
        <f t="shared" ref="Q96" si="528">S96</f>
        <v>1488.3999999999999</v>
      </c>
      <c r="R96" s="29">
        <v>0</v>
      </c>
      <c r="S96" s="36">
        <f>1568.3-79.9</f>
        <v>1488.3999999999999</v>
      </c>
      <c r="T96" s="29">
        <v>0</v>
      </c>
      <c r="U96" s="13">
        <f t="shared" ref="U96" si="529">W96</f>
        <v>0</v>
      </c>
      <c r="V96" s="29">
        <v>0</v>
      </c>
      <c r="W96" s="29">
        <v>0</v>
      </c>
      <c r="X96" s="29">
        <v>0</v>
      </c>
      <c r="Y96" s="13">
        <f t="shared" ref="Y96" si="530">AA96</f>
        <v>0</v>
      </c>
      <c r="Z96" s="29">
        <v>0</v>
      </c>
      <c r="AA96" s="29">
        <v>0</v>
      </c>
      <c r="AB96" s="29">
        <v>0</v>
      </c>
      <c r="AC96" s="13">
        <f t="shared" ref="AC96" si="531">AE96</f>
        <v>0</v>
      </c>
      <c r="AD96" s="29">
        <v>0</v>
      </c>
      <c r="AE96" s="29">
        <v>0</v>
      </c>
      <c r="AF96" s="29">
        <v>0</v>
      </c>
      <c r="AG96" s="13">
        <f t="shared" ref="AG96" si="532">AI96</f>
        <v>0</v>
      </c>
      <c r="AH96" s="29">
        <v>0</v>
      </c>
      <c r="AI96" s="29">
        <v>0</v>
      </c>
      <c r="AJ96" s="29">
        <v>0</v>
      </c>
      <c r="AK96" s="13">
        <f t="shared" ref="AK96" si="533">AM96</f>
        <v>0</v>
      </c>
      <c r="AL96" s="29">
        <v>0</v>
      </c>
      <c r="AM96" s="29">
        <v>0</v>
      </c>
      <c r="AN96" s="29">
        <v>0</v>
      </c>
      <c r="AO96" s="13">
        <f t="shared" ref="AO96" si="534">AQ96</f>
        <v>0</v>
      </c>
      <c r="AP96" s="29">
        <v>0</v>
      </c>
      <c r="AQ96" s="29">
        <v>0</v>
      </c>
      <c r="AR96" s="29">
        <v>0</v>
      </c>
      <c r="AS96" s="13">
        <f t="shared" ref="AS96" si="535">AU96</f>
        <v>0</v>
      </c>
      <c r="AT96" s="29">
        <v>0</v>
      </c>
      <c r="AU96" s="29">
        <v>0</v>
      </c>
      <c r="AV96" s="29">
        <v>0</v>
      </c>
      <c r="AW96" s="13">
        <f t="shared" ref="AW96" si="536">AY96</f>
        <v>0</v>
      </c>
      <c r="AX96" s="29">
        <v>0</v>
      </c>
      <c r="AY96" s="29">
        <v>0</v>
      </c>
      <c r="AZ96" s="29">
        <v>0</v>
      </c>
    </row>
    <row r="97" spans="1:52" ht="110.25" x14ac:dyDescent="0.25">
      <c r="A97" s="10" t="s">
        <v>229</v>
      </c>
      <c r="B97" s="66" t="s">
        <v>353</v>
      </c>
      <c r="C97" s="11" t="s">
        <v>22</v>
      </c>
      <c r="D97" s="11" t="s">
        <v>54</v>
      </c>
      <c r="E97" s="13">
        <f t="shared" si="479"/>
        <v>1488.3999999999999</v>
      </c>
      <c r="F97" s="13">
        <f t="shared" si="480"/>
        <v>0</v>
      </c>
      <c r="G97" s="13">
        <f t="shared" si="481"/>
        <v>1488.3999999999999</v>
      </c>
      <c r="H97" s="13">
        <f t="shared" si="482"/>
        <v>0</v>
      </c>
      <c r="I97" s="13">
        <f t="shared" ref="I97" si="537">K97</f>
        <v>0</v>
      </c>
      <c r="J97" s="29">
        <v>0</v>
      </c>
      <c r="K97" s="13">
        <v>0</v>
      </c>
      <c r="L97" s="29">
        <v>0</v>
      </c>
      <c r="M97" s="13">
        <f t="shared" ref="M97" si="538">O97</f>
        <v>0</v>
      </c>
      <c r="N97" s="29">
        <v>0</v>
      </c>
      <c r="O97" s="36">
        <v>0</v>
      </c>
      <c r="P97" s="29">
        <v>0</v>
      </c>
      <c r="Q97" s="13">
        <f t="shared" ref="Q97" si="539">S97</f>
        <v>1488.3999999999999</v>
      </c>
      <c r="R97" s="29">
        <v>0</v>
      </c>
      <c r="S97" s="36">
        <f>1563.6-75.2</f>
        <v>1488.3999999999999</v>
      </c>
      <c r="T97" s="29">
        <v>0</v>
      </c>
      <c r="U97" s="13">
        <f t="shared" ref="U97" si="540">W97</f>
        <v>0</v>
      </c>
      <c r="V97" s="29">
        <v>0</v>
      </c>
      <c r="W97" s="29">
        <v>0</v>
      </c>
      <c r="X97" s="29">
        <v>0</v>
      </c>
      <c r="Y97" s="13">
        <f t="shared" ref="Y97" si="541">AA97</f>
        <v>0</v>
      </c>
      <c r="Z97" s="29">
        <v>0</v>
      </c>
      <c r="AA97" s="29">
        <v>0</v>
      </c>
      <c r="AB97" s="29">
        <v>0</v>
      </c>
      <c r="AC97" s="13">
        <f t="shared" ref="AC97" si="542">AE97</f>
        <v>0</v>
      </c>
      <c r="AD97" s="29">
        <v>0</v>
      </c>
      <c r="AE97" s="29">
        <v>0</v>
      </c>
      <c r="AF97" s="29">
        <v>0</v>
      </c>
      <c r="AG97" s="13">
        <f t="shared" ref="AG97" si="543">AI97</f>
        <v>0</v>
      </c>
      <c r="AH97" s="29">
        <v>0</v>
      </c>
      <c r="AI97" s="29">
        <v>0</v>
      </c>
      <c r="AJ97" s="29">
        <v>0</v>
      </c>
      <c r="AK97" s="13">
        <f t="shared" ref="AK97" si="544">AM97</f>
        <v>0</v>
      </c>
      <c r="AL97" s="29">
        <v>0</v>
      </c>
      <c r="AM97" s="29">
        <v>0</v>
      </c>
      <c r="AN97" s="29">
        <v>0</v>
      </c>
      <c r="AO97" s="13">
        <f t="shared" ref="AO97" si="545">AQ97</f>
        <v>0</v>
      </c>
      <c r="AP97" s="29">
        <v>0</v>
      </c>
      <c r="AQ97" s="29">
        <v>0</v>
      </c>
      <c r="AR97" s="29">
        <v>0</v>
      </c>
      <c r="AS97" s="13">
        <f t="shared" ref="AS97" si="546">AU97</f>
        <v>0</v>
      </c>
      <c r="AT97" s="29">
        <v>0</v>
      </c>
      <c r="AU97" s="29">
        <v>0</v>
      </c>
      <c r="AV97" s="29">
        <v>0</v>
      </c>
      <c r="AW97" s="13">
        <f t="shared" ref="AW97" si="547">AY97</f>
        <v>0</v>
      </c>
      <c r="AX97" s="29">
        <v>0</v>
      </c>
      <c r="AY97" s="29">
        <v>0</v>
      </c>
      <c r="AZ97" s="29">
        <v>0</v>
      </c>
    </row>
    <row r="98" spans="1:52" ht="60.75" customHeight="1" x14ac:dyDescent="0.25">
      <c r="A98" s="10" t="s">
        <v>230</v>
      </c>
      <c r="B98" s="66" t="s">
        <v>261</v>
      </c>
      <c r="C98" s="11" t="s">
        <v>22</v>
      </c>
      <c r="D98" s="11" t="s">
        <v>54</v>
      </c>
      <c r="E98" s="13">
        <f t="shared" si="479"/>
        <v>2575</v>
      </c>
      <c r="F98" s="13">
        <f t="shared" si="480"/>
        <v>0</v>
      </c>
      <c r="G98" s="13">
        <f t="shared" si="481"/>
        <v>2575</v>
      </c>
      <c r="H98" s="13">
        <f t="shared" si="482"/>
        <v>0</v>
      </c>
      <c r="I98" s="13">
        <f t="shared" ref="I98" si="548">K98</f>
        <v>0</v>
      </c>
      <c r="J98" s="29">
        <v>0</v>
      </c>
      <c r="K98" s="13">
        <v>0</v>
      </c>
      <c r="L98" s="29">
        <v>0</v>
      </c>
      <c r="M98" s="13">
        <f t="shared" ref="M98" si="549">O98</f>
        <v>0</v>
      </c>
      <c r="N98" s="29">
        <v>0</v>
      </c>
      <c r="O98" s="36">
        <v>0</v>
      </c>
      <c r="P98" s="29">
        <v>0</v>
      </c>
      <c r="Q98" s="13">
        <f t="shared" ref="Q98" si="550">S98</f>
        <v>2575</v>
      </c>
      <c r="R98" s="29">
        <v>0</v>
      </c>
      <c r="S98" s="36">
        <v>2575</v>
      </c>
      <c r="T98" s="29">
        <v>0</v>
      </c>
      <c r="U98" s="13">
        <f t="shared" ref="U98" si="551">W98</f>
        <v>0</v>
      </c>
      <c r="V98" s="29">
        <v>0</v>
      </c>
      <c r="W98" s="29">
        <v>0</v>
      </c>
      <c r="X98" s="29">
        <v>0</v>
      </c>
      <c r="Y98" s="13">
        <f t="shared" ref="Y98" si="552">AA98</f>
        <v>0</v>
      </c>
      <c r="Z98" s="29">
        <v>0</v>
      </c>
      <c r="AA98" s="29">
        <v>0</v>
      </c>
      <c r="AB98" s="29">
        <v>0</v>
      </c>
      <c r="AC98" s="13">
        <f t="shared" ref="AC98" si="553">AE98</f>
        <v>0</v>
      </c>
      <c r="AD98" s="29">
        <v>0</v>
      </c>
      <c r="AE98" s="29">
        <v>0</v>
      </c>
      <c r="AF98" s="29">
        <v>0</v>
      </c>
      <c r="AG98" s="13">
        <f t="shared" ref="AG98" si="554">AI98</f>
        <v>0</v>
      </c>
      <c r="AH98" s="29">
        <v>0</v>
      </c>
      <c r="AI98" s="29">
        <v>0</v>
      </c>
      <c r="AJ98" s="29">
        <v>0</v>
      </c>
      <c r="AK98" s="13">
        <f t="shared" ref="AK98" si="555">AM98</f>
        <v>0</v>
      </c>
      <c r="AL98" s="29">
        <v>0</v>
      </c>
      <c r="AM98" s="29">
        <v>0</v>
      </c>
      <c r="AN98" s="29">
        <v>0</v>
      </c>
      <c r="AO98" s="13">
        <f t="shared" ref="AO98" si="556">AQ98</f>
        <v>0</v>
      </c>
      <c r="AP98" s="29">
        <v>0</v>
      </c>
      <c r="AQ98" s="29">
        <v>0</v>
      </c>
      <c r="AR98" s="29">
        <v>0</v>
      </c>
      <c r="AS98" s="13">
        <f t="shared" ref="AS98" si="557">AU98</f>
        <v>0</v>
      </c>
      <c r="AT98" s="29">
        <v>0</v>
      </c>
      <c r="AU98" s="29">
        <v>0</v>
      </c>
      <c r="AV98" s="29">
        <v>0</v>
      </c>
      <c r="AW98" s="13">
        <f t="shared" ref="AW98" si="558">AY98</f>
        <v>0</v>
      </c>
      <c r="AX98" s="29">
        <v>0</v>
      </c>
      <c r="AY98" s="29">
        <v>0</v>
      </c>
      <c r="AZ98" s="29">
        <v>0</v>
      </c>
    </row>
    <row r="99" spans="1:52" ht="78.75" x14ac:dyDescent="0.25">
      <c r="A99" s="10" t="s">
        <v>231</v>
      </c>
      <c r="B99" s="68" t="s">
        <v>262</v>
      </c>
      <c r="C99" s="11" t="s">
        <v>22</v>
      </c>
      <c r="D99" s="11" t="s">
        <v>54</v>
      </c>
      <c r="E99" s="13">
        <f t="shared" si="479"/>
        <v>1470.2</v>
      </c>
      <c r="F99" s="13">
        <f t="shared" si="480"/>
        <v>0</v>
      </c>
      <c r="G99" s="13">
        <f t="shared" si="481"/>
        <v>1470.2</v>
      </c>
      <c r="H99" s="13">
        <f t="shared" si="482"/>
        <v>0</v>
      </c>
      <c r="I99" s="13">
        <f t="shared" ref="I99" si="559">K99</f>
        <v>0</v>
      </c>
      <c r="J99" s="29">
        <v>0</v>
      </c>
      <c r="K99" s="13">
        <v>0</v>
      </c>
      <c r="L99" s="29">
        <v>0</v>
      </c>
      <c r="M99" s="13">
        <f t="shared" ref="M99" si="560">O99</f>
        <v>0</v>
      </c>
      <c r="N99" s="29">
        <v>0</v>
      </c>
      <c r="O99" s="36">
        <v>0</v>
      </c>
      <c r="P99" s="29">
        <v>0</v>
      </c>
      <c r="Q99" s="13">
        <f t="shared" ref="Q99" si="561">S99</f>
        <v>1470.2</v>
      </c>
      <c r="R99" s="29">
        <v>0</v>
      </c>
      <c r="S99" s="36">
        <v>1470.2</v>
      </c>
      <c r="T99" s="29">
        <v>0</v>
      </c>
      <c r="U99" s="13">
        <f t="shared" ref="U99" si="562">W99</f>
        <v>0</v>
      </c>
      <c r="V99" s="29">
        <v>0</v>
      </c>
      <c r="W99" s="29">
        <v>0</v>
      </c>
      <c r="X99" s="29">
        <v>0</v>
      </c>
      <c r="Y99" s="13">
        <f t="shared" ref="Y99" si="563">AA99</f>
        <v>0</v>
      </c>
      <c r="Z99" s="29">
        <v>0</v>
      </c>
      <c r="AA99" s="29">
        <v>0</v>
      </c>
      <c r="AB99" s="29">
        <v>0</v>
      </c>
      <c r="AC99" s="13">
        <f t="shared" ref="AC99" si="564">AE99</f>
        <v>0</v>
      </c>
      <c r="AD99" s="29">
        <v>0</v>
      </c>
      <c r="AE99" s="29">
        <v>0</v>
      </c>
      <c r="AF99" s="29">
        <v>0</v>
      </c>
      <c r="AG99" s="13">
        <f t="shared" ref="AG99" si="565">AI99</f>
        <v>0</v>
      </c>
      <c r="AH99" s="29">
        <v>0</v>
      </c>
      <c r="AI99" s="29">
        <v>0</v>
      </c>
      <c r="AJ99" s="29">
        <v>0</v>
      </c>
      <c r="AK99" s="13">
        <f t="shared" ref="AK99" si="566">AM99</f>
        <v>0</v>
      </c>
      <c r="AL99" s="29">
        <v>0</v>
      </c>
      <c r="AM99" s="29">
        <v>0</v>
      </c>
      <c r="AN99" s="29">
        <v>0</v>
      </c>
      <c r="AO99" s="13">
        <f t="shared" ref="AO99" si="567">AQ99</f>
        <v>0</v>
      </c>
      <c r="AP99" s="29">
        <v>0</v>
      </c>
      <c r="AQ99" s="29">
        <v>0</v>
      </c>
      <c r="AR99" s="29">
        <v>0</v>
      </c>
      <c r="AS99" s="13">
        <f t="shared" ref="AS99" si="568">AU99</f>
        <v>0</v>
      </c>
      <c r="AT99" s="29">
        <v>0</v>
      </c>
      <c r="AU99" s="29">
        <v>0</v>
      </c>
      <c r="AV99" s="29">
        <v>0</v>
      </c>
      <c r="AW99" s="13">
        <f t="shared" ref="AW99" si="569">AY99</f>
        <v>0</v>
      </c>
      <c r="AX99" s="29">
        <v>0</v>
      </c>
      <c r="AY99" s="29">
        <v>0</v>
      </c>
      <c r="AZ99" s="29">
        <v>0</v>
      </c>
    </row>
    <row r="100" spans="1:52" ht="78.75" x14ac:dyDescent="0.25">
      <c r="A100" s="10" t="s">
        <v>232</v>
      </c>
      <c r="B100" s="58" t="s">
        <v>279</v>
      </c>
      <c r="C100" s="41" t="s">
        <v>22</v>
      </c>
      <c r="D100" s="11" t="s">
        <v>54</v>
      </c>
      <c r="E100" s="13">
        <f t="shared" si="479"/>
        <v>6365.5</v>
      </c>
      <c r="F100" s="13">
        <f t="shared" si="480"/>
        <v>0</v>
      </c>
      <c r="G100" s="13">
        <f t="shared" si="481"/>
        <v>6365.5</v>
      </c>
      <c r="H100" s="13">
        <f t="shared" si="482"/>
        <v>0</v>
      </c>
      <c r="I100" s="13">
        <f t="shared" ref="I100" si="570">K100</f>
        <v>0</v>
      </c>
      <c r="J100" s="29">
        <v>0</v>
      </c>
      <c r="K100" s="13">
        <v>0</v>
      </c>
      <c r="L100" s="29">
        <v>0</v>
      </c>
      <c r="M100" s="13">
        <f t="shared" ref="M100" si="571">O100</f>
        <v>0</v>
      </c>
      <c r="N100" s="29">
        <v>0</v>
      </c>
      <c r="O100" s="36">
        <v>0</v>
      </c>
      <c r="P100" s="29">
        <v>0</v>
      </c>
      <c r="Q100" s="13">
        <f t="shared" ref="Q100" si="572">S100</f>
        <v>6365.5</v>
      </c>
      <c r="R100" s="29">
        <v>0</v>
      </c>
      <c r="S100" s="36">
        <f>4893.3+1472.2</f>
        <v>6365.5</v>
      </c>
      <c r="T100" s="29">
        <v>0</v>
      </c>
      <c r="U100" s="13">
        <f t="shared" ref="U100" si="573">W100</f>
        <v>0</v>
      </c>
      <c r="V100" s="29">
        <v>0</v>
      </c>
      <c r="W100" s="29">
        <v>0</v>
      </c>
      <c r="X100" s="29">
        <v>0</v>
      </c>
      <c r="Y100" s="13">
        <f t="shared" ref="Y100" si="574">AA100</f>
        <v>0</v>
      </c>
      <c r="Z100" s="29">
        <v>0</v>
      </c>
      <c r="AA100" s="29">
        <v>0</v>
      </c>
      <c r="AB100" s="29">
        <v>0</v>
      </c>
      <c r="AC100" s="13">
        <f t="shared" ref="AC100" si="575">AE100</f>
        <v>0</v>
      </c>
      <c r="AD100" s="29">
        <v>0</v>
      </c>
      <c r="AE100" s="29">
        <v>0</v>
      </c>
      <c r="AF100" s="29">
        <v>0</v>
      </c>
      <c r="AG100" s="13">
        <f t="shared" ref="AG100" si="576">AI100</f>
        <v>0</v>
      </c>
      <c r="AH100" s="29">
        <v>0</v>
      </c>
      <c r="AI100" s="29">
        <v>0</v>
      </c>
      <c r="AJ100" s="29">
        <v>0</v>
      </c>
      <c r="AK100" s="13">
        <f t="shared" ref="AK100" si="577">AM100</f>
        <v>0</v>
      </c>
      <c r="AL100" s="29">
        <v>0</v>
      </c>
      <c r="AM100" s="29">
        <v>0</v>
      </c>
      <c r="AN100" s="29">
        <v>0</v>
      </c>
      <c r="AO100" s="13">
        <f t="shared" ref="AO100" si="578">AQ100</f>
        <v>0</v>
      </c>
      <c r="AP100" s="29">
        <v>0</v>
      </c>
      <c r="AQ100" s="29">
        <v>0</v>
      </c>
      <c r="AR100" s="29">
        <v>0</v>
      </c>
      <c r="AS100" s="13">
        <f t="shared" ref="AS100" si="579">AU100</f>
        <v>0</v>
      </c>
      <c r="AT100" s="29">
        <v>0</v>
      </c>
      <c r="AU100" s="29">
        <v>0</v>
      </c>
      <c r="AV100" s="29">
        <v>0</v>
      </c>
      <c r="AW100" s="13">
        <f t="shared" ref="AW100" si="580">AY100</f>
        <v>0</v>
      </c>
      <c r="AX100" s="29">
        <v>0</v>
      </c>
      <c r="AY100" s="29">
        <v>0</v>
      </c>
      <c r="AZ100" s="29">
        <v>0</v>
      </c>
    </row>
    <row r="101" spans="1:52" ht="78.75" x14ac:dyDescent="0.25">
      <c r="A101" s="10" t="s">
        <v>233</v>
      </c>
      <c r="B101" s="69" t="s">
        <v>238</v>
      </c>
      <c r="C101" s="41" t="s">
        <v>22</v>
      </c>
      <c r="D101" s="11" t="s">
        <v>54</v>
      </c>
      <c r="E101" s="13">
        <f t="shared" si="479"/>
        <v>5466.4</v>
      </c>
      <c r="F101" s="13">
        <f t="shared" si="480"/>
        <v>0</v>
      </c>
      <c r="G101" s="13">
        <f t="shared" si="481"/>
        <v>5466.4</v>
      </c>
      <c r="H101" s="13">
        <f t="shared" si="482"/>
        <v>0</v>
      </c>
      <c r="I101" s="13">
        <f t="shared" ref="I101:I102" si="581">K101</f>
        <v>0</v>
      </c>
      <c r="J101" s="29">
        <v>0</v>
      </c>
      <c r="K101" s="13">
        <v>0</v>
      </c>
      <c r="L101" s="29">
        <v>0</v>
      </c>
      <c r="M101" s="13">
        <f t="shared" ref="M101:M102" si="582">O101</f>
        <v>0</v>
      </c>
      <c r="N101" s="29">
        <v>0</v>
      </c>
      <c r="O101" s="36">
        <v>0</v>
      </c>
      <c r="P101" s="29">
        <v>0</v>
      </c>
      <c r="Q101" s="13">
        <f t="shared" ref="Q101:Q102" si="583">S101</f>
        <v>5466.4</v>
      </c>
      <c r="R101" s="29">
        <v>0</v>
      </c>
      <c r="S101" s="36">
        <f>5837.2-370.8</f>
        <v>5466.4</v>
      </c>
      <c r="T101" s="29">
        <v>0</v>
      </c>
      <c r="U101" s="13">
        <f t="shared" ref="U101:U102" si="584">W101</f>
        <v>0</v>
      </c>
      <c r="V101" s="29">
        <v>0</v>
      </c>
      <c r="W101" s="29">
        <v>0</v>
      </c>
      <c r="X101" s="29">
        <v>0</v>
      </c>
      <c r="Y101" s="13">
        <f t="shared" ref="Y101:Y102" si="585">AA101</f>
        <v>0</v>
      </c>
      <c r="Z101" s="29">
        <v>0</v>
      </c>
      <c r="AA101" s="29">
        <v>0</v>
      </c>
      <c r="AB101" s="29">
        <v>0</v>
      </c>
      <c r="AC101" s="13">
        <f t="shared" ref="AC101:AC102" si="586">AE101</f>
        <v>0</v>
      </c>
      <c r="AD101" s="29">
        <v>0</v>
      </c>
      <c r="AE101" s="29">
        <v>0</v>
      </c>
      <c r="AF101" s="29">
        <v>0</v>
      </c>
      <c r="AG101" s="13">
        <f t="shared" ref="AG101:AG102" si="587">AI101</f>
        <v>0</v>
      </c>
      <c r="AH101" s="29">
        <v>0</v>
      </c>
      <c r="AI101" s="29">
        <v>0</v>
      </c>
      <c r="AJ101" s="29">
        <v>0</v>
      </c>
      <c r="AK101" s="13">
        <f t="shared" ref="AK101:AK102" si="588">AM101</f>
        <v>0</v>
      </c>
      <c r="AL101" s="29">
        <v>0</v>
      </c>
      <c r="AM101" s="29">
        <v>0</v>
      </c>
      <c r="AN101" s="29">
        <v>0</v>
      </c>
      <c r="AO101" s="13">
        <f t="shared" ref="AO101:AO102" si="589">AQ101</f>
        <v>0</v>
      </c>
      <c r="AP101" s="29">
        <v>0</v>
      </c>
      <c r="AQ101" s="29">
        <v>0</v>
      </c>
      <c r="AR101" s="29">
        <v>0</v>
      </c>
      <c r="AS101" s="13">
        <f t="shared" ref="AS101:AS102" si="590">AU101</f>
        <v>0</v>
      </c>
      <c r="AT101" s="29">
        <v>0</v>
      </c>
      <c r="AU101" s="29">
        <v>0</v>
      </c>
      <c r="AV101" s="29">
        <v>0</v>
      </c>
      <c r="AW101" s="13">
        <f t="shared" ref="AW101:AW102" si="591">AY101</f>
        <v>0</v>
      </c>
      <c r="AX101" s="29">
        <v>0</v>
      </c>
      <c r="AY101" s="29">
        <v>0</v>
      </c>
      <c r="AZ101" s="29">
        <v>0</v>
      </c>
    </row>
    <row r="102" spans="1:52" ht="78.75" x14ac:dyDescent="0.25">
      <c r="A102" s="10" t="s">
        <v>234</v>
      </c>
      <c r="B102" s="58" t="s">
        <v>239</v>
      </c>
      <c r="C102" s="41" t="s">
        <v>22</v>
      </c>
      <c r="D102" s="11" t="s">
        <v>54</v>
      </c>
      <c r="E102" s="13">
        <f t="shared" si="479"/>
        <v>3186.3999999999996</v>
      </c>
      <c r="F102" s="13">
        <f t="shared" si="480"/>
        <v>0</v>
      </c>
      <c r="G102" s="13">
        <f t="shared" si="481"/>
        <v>3186.3999999999996</v>
      </c>
      <c r="H102" s="13">
        <f t="shared" si="482"/>
        <v>0</v>
      </c>
      <c r="I102" s="13">
        <f t="shared" si="581"/>
        <v>0</v>
      </c>
      <c r="J102" s="29">
        <v>0</v>
      </c>
      <c r="K102" s="13">
        <v>0</v>
      </c>
      <c r="L102" s="29">
        <v>0</v>
      </c>
      <c r="M102" s="13">
        <f t="shared" si="582"/>
        <v>0</v>
      </c>
      <c r="N102" s="29">
        <v>0</v>
      </c>
      <c r="O102" s="36">
        <v>0</v>
      </c>
      <c r="P102" s="29">
        <v>0</v>
      </c>
      <c r="Q102" s="13">
        <f t="shared" si="583"/>
        <v>3186.3999999999996</v>
      </c>
      <c r="R102" s="29">
        <v>0</v>
      </c>
      <c r="S102" s="36">
        <f>3560.2-373.8</f>
        <v>3186.3999999999996</v>
      </c>
      <c r="T102" s="29">
        <v>0</v>
      </c>
      <c r="U102" s="13">
        <f t="shared" si="584"/>
        <v>0</v>
      </c>
      <c r="V102" s="29">
        <v>0</v>
      </c>
      <c r="W102" s="29">
        <v>0</v>
      </c>
      <c r="X102" s="29">
        <v>0</v>
      </c>
      <c r="Y102" s="13">
        <f t="shared" si="585"/>
        <v>0</v>
      </c>
      <c r="Z102" s="29">
        <v>0</v>
      </c>
      <c r="AA102" s="29">
        <v>0</v>
      </c>
      <c r="AB102" s="29">
        <v>0</v>
      </c>
      <c r="AC102" s="13">
        <f t="shared" si="586"/>
        <v>0</v>
      </c>
      <c r="AD102" s="29">
        <v>0</v>
      </c>
      <c r="AE102" s="29">
        <v>0</v>
      </c>
      <c r="AF102" s="29">
        <v>0</v>
      </c>
      <c r="AG102" s="13">
        <f t="shared" si="587"/>
        <v>0</v>
      </c>
      <c r="AH102" s="29">
        <v>0</v>
      </c>
      <c r="AI102" s="29">
        <v>0</v>
      </c>
      <c r="AJ102" s="29">
        <v>0</v>
      </c>
      <c r="AK102" s="13">
        <f t="shared" si="588"/>
        <v>0</v>
      </c>
      <c r="AL102" s="29">
        <v>0</v>
      </c>
      <c r="AM102" s="29">
        <v>0</v>
      </c>
      <c r="AN102" s="29">
        <v>0</v>
      </c>
      <c r="AO102" s="13">
        <f t="shared" si="589"/>
        <v>0</v>
      </c>
      <c r="AP102" s="29">
        <v>0</v>
      </c>
      <c r="AQ102" s="29">
        <v>0</v>
      </c>
      <c r="AR102" s="29">
        <v>0</v>
      </c>
      <c r="AS102" s="13">
        <f t="shared" si="590"/>
        <v>0</v>
      </c>
      <c r="AT102" s="29">
        <v>0</v>
      </c>
      <c r="AU102" s="29">
        <v>0</v>
      </c>
      <c r="AV102" s="29">
        <v>0</v>
      </c>
      <c r="AW102" s="13">
        <f t="shared" si="591"/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248</v>
      </c>
      <c r="B103" s="58" t="s">
        <v>240</v>
      </c>
      <c r="C103" s="41" t="s">
        <v>22</v>
      </c>
      <c r="D103" s="11" t="s">
        <v>54</v>
      </c>
      <c r="E103" s="13">
        <f t="shared" si="479"/>
        <v>4968.5</v>
      </c>
      <c r="F103" s="13">
        <f t="shared" si="480"/>
        <v>0</v>
      </c>
      <c r="G103" s="13">
        <f t="shared" si="481"/>
        <v>4968.5</v>
      </c>
      <c r="H103" s="13">
        <f t="shared" si="482"/>
        <v>0</v>
      </c>
      <c r="I103" s="13">
        <f t="shared" ref="I103" si="592">K103</f>
        <v>0</v>
      </c>
      <c r="J103" s="29">
        <v>0</v>
      </c>
      <c r="K103" s="13">
        <v>0</v>
      </c>
      <c r="L103" s="29">
        <v>0</v>
      </c>
      <c r="M103" s="13">
        <f t="shared" ref="M103" si="593">O103</f>
        <v>0</v>
      </c>
      <c r="N103" s="29">
        <v>0</v>
      </c>
      <c r="O103" s="36">
        <v>0</v>
      </c>
      <c r="P103" s="29">
        <v>0</v>
      </c>
      <c r="Q103" s="13">
        <f t="shared" ref="Q103" si="594">S103</f>
        <v>4968.5</v>
      </c>
      <c r="R103" s="29">
        <v>0</v>
      </c>
      <c r="S103" s="36">
        <v>4968.5</v>
      </c>
      <c r="T103" s="29">
        <v>0</v>
      </c>
      <c r="U103" s="13">
        <f t="shared" ref="U103" si="595">W103</f>
        <v>0</v>
      </c>
      <c r="V103" s="29">
        <v>0</v>
      </c>
      <c r="W103" s="29">
        <v>0</v>
      </c>
      <c r="X103" s="29">
        <v>0</v>
      </c>
      <c r="Y103" s="13">
        <f t="shared" ref="Y103" si="596">AA103</f>
        <v>0</v>
      </c>
      <c r="Z103" s="29">
        <v>0</v>
      </c>
      <c r="AA103" s="29">
        <v>0</v>
      </c>
      <c r="AB103" s="29">
        <v>0</v>
      </c>
      <c r="AC103" s="13">
        <f t="shared" ref="AC103" si="597">AE103</f>
        <v>0</v>
      </c>
      <c r="AD103" s="29">
        <v>0</v>
      </c>
      <c r="AE103" s="29">
        <v>0</v>
      </c>
      <c r="AF103" s="29">
        <v>0</v>
      </c>
      <c r="AG103" s="13">
        <f t="shared" ref="AG103" si="598">AI103</f>
        <v>0</v>
      </c>
      <c r="AH103" s="29">
        <v>0</v>
      </c>
      <c r="AI103" s="29">
        <v>0</v>
      </c>
      <c r="AJ103" s="29">
        <v>0</v>
      </c>
      <c r="AK103" s="13">
        <f t="shared" ref="AK103" si="599">AM103</f>
        <v>0</v>
      </c>
      <c r="AL103" s="29">
        <v>0</v>
      </c>
      <c r="AM103" s="29">
        <v>0</v>
      </c>
      <c r="AN103" s="29">
        <v>0</v>
      </c>
      <c r="AO103" s="13">
        <f t="shared" ref="AO103" si="600">AQ103</f>
        <v>0</v>
      </c>
      <c r="AP103" s="29">
        <v>0</v>
      </c>
      <c r="AQ103" s="29">
        <v>0</v>
      </c>
      <c r="AR103" s="29">
        <v>0</v>
      </c>
      <c r="AS103" s="13">
        <f t="shared" ref="AS103" si="601">AU103</f>
        <v>0</v>
      </c>
      <c r="AT103" s="29">
        <v>0</v>
      </c>
      <c r="AU103" s="29">
        <v>0</v>
      </c>
      <c r="AV103" s="29">
        <v>0</v>
      </c>
      <c r="AW103" s="13">
        <f t="shared" ref="AW103" si="602">AY103</f>
        <v>0</v>
      </c>
      <c r="AX103" s="29">
        <v>0</v>
      </c>
      <c r="AY103" s="29">
        <v>0</v>
      </c>
      <c r="AZ103" s="29">
        <v>0</v>
      </c>
    </row>
    <row r="104" spans="1:52" ht="63" x14ac:dyDescent="0.25">
      <c r="A104" s="10" t="s">
        <v>249</v>
      </c>
      <c r="B104" s="58" t="s">
        <v>241</v>
      </c>
      <c r="C104" s="41" t="s">
        <v>22</v>
      </c>
      <c r="D104" s="11" t="s">
        <v>54</v>
      </c>
      <c r="E104" s="13">
        <f t="shared" si="479"/>
        <v>4181.7999999999993</v>
      </c>
      <c r="F104" s="13">
        <f t="shared" si="480"/>
        <v>0</v>
      </c>
      <c r="G104" s="13">
        <f t="shared" si="481"/>
        <v>4181.7999999999993</v>
      </c>
      <c r="H104" s="13">
        <f t="shared" si="482"/>
        <v>0</v>
      </c>
      <c r="I104" s="13">
        <f t="shared" ref="I104" si="603">K104</f>
        <v>0</v>
      </c>
      <c r="J104" s="29">
        <v>0</v>
      </c>
      <c r="K104" s="13">
        <v>0</v>
      </c>
      <c r="L104" s="29">
        <v>0</v>
      </c>
      <c r="M104" s="13">
        <f t="shared" ref="M104" si="604">O104</f>
        <v>0</v>
      </c>
      <c r="N104" s="29">
        <v>0</v>
      </c>
      <c r="O104" s="36">
        <v>0</v>
      </c>
      <c r="P104" s="29">
        <v>0</v>
      </c>
      <c r="Q104" s="13">
        <f t="shared" ref="Q104" si="605">S104</f>
        <v>0</v>
      </c>
      <c r="R104" s="29">
        <v>0</v>
      </c>
      <c r="S104" s="36">
        <v>0</v>
      </c>
      <c r="T104" s="29">
        <v>0</v>
      </c>
      <c r="U104" s="13">
        <f t="shared" ref="U104" si="606">W104</f>
        <v>4181.7999999999993</v>
      </c>
      <c r="V104" s="29">
        <v>0</v>
      </c>
      <c r="W104" s="36">
        <f>4194.4-12.6</f>
        <v>4181.7999999999993</v>
      </c>
      <c r="X104" s="29">
        <v>0</v>
      </c>
      <c r="Y104" s="13">
        <f t="shared" ref="Y104" si="607">AA104</f>
        <v>0</v>
      </c>
      <c r="Z104" s="29">
        <v>0</v>
      </c>
      <c r="AA104" s="29">
        <v>0</v>
      </c>
      <c r="AB104" s="29">
        <v>0</v>
      </c>
      <c r="AC104" s="13">
        <f t="shared" ref="AC104" si="608">AE104</f>
        <v>0</v>
      </c>
      <c r="AD104" s="29">
        <v>0</v>
      </c>
      <c r="AE104" s="29">
        <v>0</v>
      </c>
      <c r="AF104" s="29">
        <v>0</v>
      </c>
      <c r="AG104" s="13">
        <f t="shared" ref="AG104" si="609">AI104</f>
        <v>0</v>
      </c>
      <c r="AH104" s="29">
        <v>0</v>
      </c>
      <c r="AI104" s="29">
        <v>0</v>
      </c>
      <c r="AJ104" s="29">
        <v>0</v>
      </c>
      <c r="AK104" s="13">
        <f t="shared" ref="AK104" si="610">AM104</f>
        <v>0</v>
      </c>
      <c r="AL104" s="29">
        <v>0</v>
      </c>
      <c r="AM104" s="29">
        <v>0</v>
      </c>
      <c r="AN104" s="29">
        <v>0</v>
      </c>
      <c r="AO104" s="13">
        <f t="shared" ref="AO104" si="611">AQ104</f>
        <v>0</v>
      </c>
      <c r="AP104" s="29">
        <v>0</v>
      </c>
      <c r="AQ104" s="29">
        <v>0</v>
      </c>
      <c r="AR104" s="29">
        <v>0</v>
      </c>
      <c r="AS104" s="13">
        <f t="shared" ref="AS104" si="612">AU104</f>
        <v>0</v>
      </c>
      <c r="AT104" s="29">
        <v>0</v>
      </c>
      <c r="AU104" s="29">
        <v>0</v>
      </c>
      <c r="AV104" s="29">
        <v>0</v>
      </c>
      <c r="AW104" s="13">
        <f t="shared" ref="AW104" si="613">AY104</f>
        <v>0</v>
      </c>
      <c r="AX104" s="29">
        <v>0</v>
      </c>
      <c r="AY104" s="29">
        <v>0</v>
      </c>
      <c r="AZ104" s="29">
        <v>0</v>
      </c>
    </row>
    <row r="105" spans="1:52" ht="78.75" x14ac:dyDescent="0.25">
      <c r="A105" s="10" t="s">
        <v>250</v>
      </c>
      <c r="B105" s="58" t="s">
        <v>242</v>
      </c>
      <c r="C105" s="41" t="s">
        <v>22</v>
      </c>
      <c r="D105" s="11" t="s">
        <v>54</v>
      </c>
      <c r="E105" s="13">
        <f t="shared" si="479"/>
        <v>5578.4</v>
      </c>
      <c r="F105" s="13">
        <f t="shared" si="480"/>
        <v>0</v>
      </c>
      <c r="G105" s="13">
        <f t="shared" si="481"/>
        <v>5578.4</v>
      </c>
      <c r="H105" s="13">
        <f t="shared" si="482"/>
        <v>0</v>
      </c>
      <c r="I105" s="13">
        <f t="shared" ref="I105" si="614">K105</f>
        <v>0</v>
      </c>
      <c r="J105" s="29">
        <v>0</v>
      </c>
      <c r="K105" s="13">
        <v>0</v>
      </c>
      <c r="L105" s="29">
        <v>0</v>
      </c>
      <c r="M105" s="13">
        <f t="shared" ref="M105" si="615">O105</f>
        <v>0</v>
      </c>
      <c r="N105" s="29">
        <v>0</v>
      </c>
      <c r="O105" s="36">
        <v>0</v>
      </c>
      <c r="P105" s="29">
        <v>0</v>
      </c>
      <c r="Q105" s="13">
        <f t="shared" ref="Q105" si="616">S105</f>
        <v>5578.4</v>
      </c>
      <c r="R105" s="29">
        <v>0</v>
      </c>
      <c r="S105" s="36">
        <f>6591.5-1013.1</f>
        <v>5578.4</v>
      </c>
      <c r="T105" s="29">
        <v>0</v>
      </c>
      <c r="U105" s="13">
        <f t="shared" ref="U105" si="617">W105</f>
        <v>0</v>
      </c>
      <c r="V105" s="29">
        <v>0</v>
      </c>
      <c r="W105" s="36">
        <v>0</v>
      </c>
      <c r="X105" s="29">
        <v>0</v>
      </c>
      <c r="Y105" s="13">
        <f t="shared" ref="Y105" si="618">AA105</f>
        <v>0</v>
      </c>
      <c r="Z105" s="29">
        <v>0</v>
      </c>
      <c r="AA105" s="29">
        <v>0</v>
      </c>
      <c r="AB105" s="29">
        <v>0</v>
      </c>
      <c r="AC105" s="13">
        <f t="shared" ref="AC105" si="619">AE105</f>
        <v>0</v>
      </c>
      <c r="AD105" s="29">
        <v>0</v>
      </c>
      <c r="AE105" s="29">
        <v>0</v>
      </c>
      <c r="AF105" s="29">
        <v>0</v>
      </c>
      <c r="AG105" s="13">
        <f t="shared" ref="AG105" si="620">AI105</f>
        <v>0</v>
      </c>
      <c r="AH105" s="29">
        <v>0</v>
      </c>
      <c r="AI105" s="29">
        <v>0</v>
      </c>
      <c r="AJ105" s="29">
        <v>0</v>
      </c>
      <c r="AK105" s="13">
        <f t="shared" ref="AK105" si="621">AM105</f>
        <v>0</v>
      </c>
      <c r="AL105" s="29">
        <v>0</v>
      </c>
      <c r="AM105" s="29">
        <v>0</v>
      </c>
      <c r="AN105" s="29">
        <v>0</v>
      </c>
      <c r="AO105" s="13">
        <f t="shared" ref="AO105" si="622">AQ105</f>
        <v>0</v>
      </c>
      <c r="AP105" s="29">
        <v>0</v>
      </c>
      <c r="AQ105" s="29">
        <v>0</v>
      </c>
      <c r="AR105" s="29">
        <v>0</v>
      </c>
      <c r="AS105" s="13">
        <f t="shared" ref="AS105" si="623">AU105</f>
        <v>0</v>
      </c>
      <c r="AT105" s="29">
        <v>0</v>
      </c>
      <c r="AU105" s="29">
        <v>0</v>
      </c>
      <c r="AV105" s="29">
        <v>0</v>
      </c>
      <c r="AW105" s="13">
        <f t="shared" ref="AW105" si="624">AY105</f>
        <v>0</v>
      </c>
      <c r="AX105" s="29">
        <v>0</v>
      </c>
      <c r="AY105" s="29">
        <v>0</v>
      </c>
      <c r="AZ105" s="29">
        <v>0</v>
      </c>
    </row>
    <row r="106" spans="1:52" ht="78.75" x14ac:dyDescent="0.25">
      <c r="A106" s="10" t="s">
        <v>251</v>
      </c>
      <c r="B106" s="58" t="s">
        <v>243</v>
      </c>
      <c r="C106" s="41" t="s">
        <v>22</v>
      </c>
      <c r="D106" s="11" t="s">
        <v>54</v>
      </c>
      <c r="E106" s="13">
        <f t="shared" si="479"/>
        <v>7399.6</v>
      </c>
      <c r="F106" s="13">
        <f t="shared" si="480"/>
        <v>0</v>
      </c>
      <c r="G106" s="13">
        <f t="shared" si="481"/>
        <v>7399.6</v>
      </c>
      <c r="H106" s="13">
        <f t="shared" si="482"/>
        <v>0</v>
      </c>
      <c r="I106" s="13">
        <f t="shared" ref="I106" si="625">K106</f>
        <v>0</v>
      </c>
      <c r="J106" s="29">
        <v>0</v>
      </c>
      <c r="K106" s="13">
        <v>0</v>
      </c>
      <c r="L106" s="29">
        <v>0</v>
      </c>
      <c r="M106" s="13">
        <f t="shared" ref="M106" si="626">O106</f>
        <v>0</v>
      </c>
      <c r="N106" s="29">
        <v>0</v>
      </c>
      <c r="O106" s="36">
        <v>0</v>
      </c>
      <c r="P106" s="29">
        <v>0</v>
      </c>
      <c r="Q106" s="13">
        <f t="shared" ref="Q106" si="627">S106</f>
        <v>7399.6</v>
      </c>
      <c r="R106" s="29">
        <v>0</v>
      </c>
      <c r="S106" s="36">
        <v>7399.6</v>
      </c>
      <c r="T106" s="29">
        <v>0</v>
      </c>
      <c r="U106" s="13">
        <f t="shared" ref="U106" si="628">W106</f>
        <v>0</v>
      </c>
      <c r="V106" s="29">
        <v>0</v>
      </c>
      <c r="W106" s="36">
        <v>0</v>
      </c>
      <c r="X106" s="29">
        <v>0</v>
      </c>
      <c r="Y106" s="13">
        <f t="shared" ref="Y106" si="629">AA106</f>
        <v>0</v>
      </c>
      <c r="Z106" s="29">
        <v>0</v>
      </c>
      <c r="AA106" s="29">
        <v>0</v>
      </c>
      <c r="AB106" s="29">
        <v>0</v>
      </c>
      <c r="AC106" s="13">
        <f t="shared" ref="AC106" si="630">AE106</f>
        <v>0</v>
      </c>
      <c r="AD106" s="29">
        <v>0</v>
      </c>
      <c r="AE106" s="29">
        <v>0</v>
      </c>
      <c r="AF106" s="29">
        <v>0</v>
      </c>
      <c r="AG106" s="13">
        <f t="shared" ref="AG106" si="631">AI106</f>
        <v>0</v>
      </c>
      <c r="AH106" s="29">
        <v>0</v>
      </c>
      <c r="AI106" s="29">
        <v>0</v>
      </c>
      <c r="AJ106" s="29">
        <v>0</v>
      </c>
      <c r="AK106" s="13">
        <f t="shared" ref="AK106" si="632">AM106</f>
        <v>0</v>
      </c>
      <c r="AL106" s="29">
        <v>0</v>
      </c>
      <c r="AM106" s="29">
        <v>0</v>
      </c>
      <c r="AN106" s="29">
        <v>0</v>
      </c>
      <c r="AO106" s="13">
        <f t="shared" ref="AO106" si="633">AQ106</f>
        <v>0</v>
      </c>
      <c r="AP106" s="29">
        <v>0</v>
      </c>
      <c r="AQ106" s="29">
        <v>0</v>
      </c>
      <c r="AR106" s="29">
        <v>0</v>
      </c>
      <c r="AS106" s="13">
        <f t="shared" ref="AS106" si="634">AU106</f>
        <v>0</v>
      </c>
      <c r="AT106" s="29">
        <v>0</v>
      </c>
      <c r="AU106" s="29">
        <v>0</v>
      </c>
      <c r="AV106" s="29">
        <v>0</v>
      </c>
      <c r="AW106" s="13">
        <f t="shared" ref="AW106" si="635">AY106</f>
        <v>0</v>
      </c>
      <c r="AX106" s="29">
        <v>0</v>
      </c>
      <c r="AY106" s="29">
        <v>0</v>
      </c>
      <c r="AZ106" s="29">
        <v>0</v>
      </c>
    </row>
    <row r="107" spans="1:52" ht="63" x14ac:dyDescent="0.25">
      <c r="A107" s="10" t="s">
        <v>252</v>
      </c>
      <c r="B107" s="58" t="s">
        <v>270</v>
      </c>
      <c r="C107" s="41" t="s">
        <v>22</v>
      </c>
      <c r="D107" s="11" t="s">
        <v>54</v>
      </c>
      <c r="E107" s="13">
        <f t="shared" si="479"/>
        <v>7620.2999999999993</v>
      </c>
      <c r="F107" s="13">
        <f t="shared" si="480"/>
        <v>0</v>
      </c>
      <c r="G107" s="13">
        <f t="shared" si="481"/>
        <v>7620.2999999999993</v>
      </c>
      <c r="H107" s="13">
        <f t="shared" si="482"/>
        <v>0</v>
      </c>
      <c r="I107" s="13">
        <f t="shared" ref="I107" si="636">K107</f>
        <v>0</v>
      </c>
      <c r="J107" s="29">
        <v>0</v>
      </c>
      <c r="K107" s="13">
        <v>0</v>
      </c>
      <c r="L107" s="29">
        <v>0</v>
      </c>
      <c r="M107" s="13">
        <f t="shared" ref="M107" si="637">O107</f>
        <v>0</v>
      </c>
      <c r="N107" s="29">
        <v>0</v>
      </c>
      <c r="O107" s="36">
        <v>0</v>
      </c>
      <c r="P107" s="29">
        <v>0</v>
      </c>
      <c r="Q107" s="13">
        <f t="shared" ref="Q107" si="638">S107</f>
        <v>7620.2999999999993</v>
      </c>
      <c r="R107" s="29">
        <v>0</v>
      </c>
      <c r="S107" s="36">
        <f>7911.9-291.6</f>
        <v>7620.2999999999993</v>
      </c>
      <c r="T107" s="29">
        <v>0</v>
      </c>
      <c r="U107" s="13">
        <f t="shared" ref="U107" si="639">W107</f>
        <v>0</v>
      </c>
      <c r="V107" s="29">
        <v>0</v>
      </c>
      <c r="W107" s="36">
        <v>0</v>
      </c>
      <c r="X107" s="29">
        <v>0</v>
      </c>
      <c r="Y107" s="13">
        <f t="shared" ref="Y107" si="640">AA107</f>
        <v>0</v>
      </c>
      <c r="Z107" s="29">
        <v>0</v>
      </c>
      <c r="AA107" s="29">
        <v>0</v>
      </c>
      <c r="AB107" s="29">
        <v>0</v>
      </c>
      <c r="AC107" s="13">
        <f t="shared" ref="AC107" si="641">AE107</f>
        <v>0</v>
      </c>
      <c r="AD107" s="29">
        <v>0</v>
      </c>
      <c r="AE107" s="29">
        <v>0</v>
      </c>
      <c r="AF107" s="29">
        <v>0</v>
      </c>
      <c r="AG107" s="13">
        <f t="shared" ref="AG107" si="642">AI107</f>
        <v>0</v>
      </c>
      <c r="AH107" s="29">
        <v>0</v>
      </c>
      <c r="AI107" s="29">
        <v>0</v>
      </c>
      <c r="AJ107" s="29">
        <v>0</v>
      </c>
      <c r="AK107" s="13">
        <f t="shared" ref="AK107" si="643">AM107</f>
        <v>0</v>
      </c>
      <c r="AL107" s="29">
        <v>0</v>
      </c>
      <c r="AM107" s="29">
        <v>0</v>
      </c>
      <c r="AN107" s="29">
        <v>0</v>
      </c>
      <c r="AO107" s="13">
        <f t="shared" ref="AO107" si="644">AQ107</f>
        <v>0</v>
      </c>
      <c r="AP107" s="29">
        <v>0</v>
      </c>
      <c r="AQ107" s="29">
        <v>0</v>
      </c>
      <c r="AR107" s="29">
        <v>0</v>
      </c>
      <c r="AS107" s="13">
        <f t="shared" ref="AS107" si="645">AU107</f>
        <v>0</v>
      </c>
      <c r="AT107" s="29">
        <v>0</v>
      </c>
      <c r="AU107" s="29">
        <v>0</v>
      </c>
      <c r="AV107" s="29">
        <v>0</v>
      </c>
      <c r="AW107" s="13">
        <f t="shared" ref="AW107" si="646">AY107</f>
        <v>0</v>
      </c>
      <c r="AX107" s="29">
        <v>0</v>
      </c>
      <c r="AY107" s="29">
        <v>0</v>
      </c>
      <c r="AZ107" s="29">
        <v>0</v>
      </c>
    </row>
    <row r="108" spans="1:52" ht="63" x14ac:dyDescent="0.25">
      <c r="A108" s="10" t="s">
        <v>253</v>
      </c>
      <c r="B108" s="58" t="s">
        <v>271</v>
      </c>
      <c r="C108" s="41" t="s">
        <v>22</v>
      </c>
      <c r="D108" s="11" t="s">
        <v>54</v>
      </c>
      <c r="E108" s="13">
        <f t="shared" si="479"/>
        <v>1226.0999999999999</v>
      </c>
      <c r="F108" s="13">
        <f t="shared" si="480"/>
        <v>0</v>
      </c>
      <c r="G108" s="13">
        <f t="shared" si="481"/>
        <v>1226.0999999999999</v>
      </c>
      <c r="H108" s="13">
        <f t="shared" si="482"/>
        <v>0</v>
      </c>
      <c r="I108" s="13">
        <f t="shared" ref="I108" si="647">K108</f>
        <v>0</v>
      </c>
      <c r="J108" s="29">
        <v>0</v>
      </c>
      <c r="K108" s="13">
        <v>0</v>
      </c>
      <c r="L108" s="29">
        <v>0</v>
      </c>
      <c r="M108" s="13">
        <f t="shared" ref="M108" si="648">O108</f>
        <v>0</v>
      </c>
      <c r="N108" s="29">
        <v>0</v>
      </c>
      <c r="O108" s="36">
        <v>0</v>
      </c>
      <c r="P108" s="29">
        <v>0</v>
      </c>
      <c r="Q108" s="13">
        <f t="shared" ref="Q108" si="649">S108</f>
        <v>1226.0999999999999</v>
      </c>
      <c r="R108" s="29">
        <v>0</v>
      </c>
      <c r="S108" s="36">
        <f>1691.2-465.1</f>
        <v>1226.0999999999999</v>
      </c>
      <c r="T108" s="29">
        <v>0</v>
      </c>
      <c r="U108" s="13">
        <f t="shared" ref="U108" si="650">W108</f>
        <v>0</v>
      </c>
      <c r="V108" s="29">
        <v>0</v>
      </c>
      <c r="W108" s="36">
        <v>0</v>
      </c>
      <c r="X108" s="29">
        <v>0</v>
      </c>
      <c r="Y108" s="13">
        <f t="shared" ref="Y108" si="651">AA108</f>
        <v>0</v>
      </c>
      <c r="Z108" s="29">
        <v>0</v>
      </c>
      <c r="AA108" s="29">
        <v>0</v>
      </c>
      <c r="AB108" s="29">
        <v>0</v>
      </c>
      <c r="AC108" s="13">
        <f t="shared" ref="AC108" si="652">AE108</f>
        <v>0</v>
      </c>
      <c r="AD108" s="29">
        <v>0</v>
      </c>
      <c r="AE108" s="29">
        <v>0</v>
      </c>
      <c r="AF108" s="29">
        <v>0</v>
      </c>
      <c r="AG108" s="13">
        <f t="shared" ref="AG108" si="653">AI108</f>
        <v>0</v>
      </c>
      <c r="AH108" s="29">
        <v>0</v>
      </c>
      <c r="AI108" s="29">
        <v>0</v>
      </c>
      <c r="AJ108" s="29">
        <v>0</v>
      </c>
      <c r="AK108" s="13">
        <f t="shared" ref="AK108" si="654">AM108</f>
        <v>0</v>
      </c>
      <c r="AL108" s="29">
        <v>0</v>
      </c>
      <c r="AM108" s="29">
        <v>0</v>
      </c>
      <c r="AN108" s="29">
        <v>0</v>
      </c>
      <c r="AO108" s="13">
        <f t="shared" ref="AO108" si="655">AQ108</f>
        <v>0</v>
      </c>
      <c r="AP108" s="29">
        <v>0</v>
      </c>
      <c r="AQ108" s="29">
        <v>0</v>
      </c>
      <c r="AR108" s="29">
        <v>0</v>
      </c>
      <c r="AS108" s="13">
        <f t="shared" ref="AS108" si="656">AU108</f>
        <v>0</v>
      </c>
      <c r="AT108" s="29">
        <v>0</v>
      </c>
      <c r="AU108" s="29">
        <v>0</v>
      </c>
      <c r="AV108" s="29">
        <v>0</v>
      </c>
      <c r="AW108" s="13">
        <f t="shared" ref="AW108" si="657">AY108</f>
        <v>0</v>
      </c>
      <c r="AX108" s="29">
        <v>0</v>
      </c>
      <c r="AY108" s="29">
        <v>0</v>
      </c>
      <c r="AZ108" s="29">
        <v>0</v>
      </c>
    </row>
    <row r="109" spans="1:52" ht="63" x14ac:dyDescent="0.25">
      <c r="A109" s="10" t="s">
        <v>254</v>
      </c>
      <c r="B109" s="58" t="s">
        <v>272</v>
      </c>
      <c r="C109" s="41" t="s">
        <v>22</v>
      </c>
      <c r="D109" s="11" t="s">
        <v>54</v>
      </c>
      <c r="E109" s="13">
        <f t="shared" si="479"/>
        <v>7567</v>
      </c>
      <c r="F109" s="13">
        <f t="shared" si="480"/>
        <v>0</v>
      </c>
      <c r="G109" s="13">
        <f t="shared" si="481"/>
        <v>7567</v>
      </c>
      <c r="H109" s="13">
        <f t="shared" si="482"/>
        <v>0</v>
      </c>
      <c r="I109" s="13">
        <f t="shared" ref="I109" si="658">K109</f>
        <v>0</v>
      </c>
      <c r="J109" s="29">
        <v>0</v>
      </c>
      <c r="K109" s="13">
        <v>0</v>
      </c>
      <c r="L109" s="29">
        <v>0</v>
      </c>
      <c r="M109" s="13">
        <f t="shared" ref="M109" si="659">O109</f>
        <v>0</v>
      </c>
      <c r="N109" s="29">
        <v>0</v>
      </c>
      <c r="O109" s="36">
        <v>0</v>
      </c>
      <c r="P109" s="29">
        <v>0</v>
      </c>
      <c r="Q109" s="13">
        <f t="shared" ref="Q109" si="660">S109</f>
        <v>7567</v>
      </c>
      <c r="R109" s="29">
        <v>0</v>
      </c>
      <c r="S109" s="36">
        <f>7789.9-504+281.1</f>
        <v>7567</v>
      </c>
      <c r="T109" s="29">
        <v>0</v>
      </c>
      <c r="U109" s="13">
        <f t="shared" ref="U109" si="661">W109</f>
        <v>0</v>
      </c>
      <c r="V109" s="29">
        <v>0</v>
      </c>
      <c r="W109" s="36">
        <v>0</v>
      </c>
      <c r="X109" s="29">
        <v>0</v>
      </c>
      <c r="Y109" s="13">
        <f t="shared" ref="Y109" si="662">AA109</f>
        <v>0</v>
      </c>
      <c r="Z109" s="29">
        <v>0</v>
      </c>
      <c r="AA109" s="29">
        <v>0</v>
      </c>
      <c r="AB109" s="29">
        <v>0</v>
      </c>
      <c r="AC109" s="13">
        <f t="shared" ref="AC109" si="663">AE109</f>
        <v>0</v>
      </c>
      <c r="AD109" s="29">
        <v>0</v>
      </c>
      <c r="AE109" s="29">
        <v>0</v>
      </c>
      <c r="AF109" s="29">
        <v>0</v>
      </c>
      <c r="AG109" s="13">
        <f t="shared" ref="AG109" si="664">AI109</f>
        <v>0</v>
      </c>
      <c r="AH109" s="29">
        <v>0</v>
      </c>
      <c r="AI109" s="29">
        <v>0</v>
      </c>
      <c r="AJ109" s="29">
        <v>0</v>
      </c>
      <c r="AK109" s="13">
        <f t="shared" ref="AK109" si="665">AM109</f>
        <v>0</v>
      </c>
      <c r="AL109" s="29">
        <v>0</v>
      </c>
      <c r="AM109" s="29">
        <v>0</v>
      </c>
      <c r="AN109" s="29">
        <v>0</v>
      </c>
      <c r="AO109" s="13">
        <f t="shared" ref="AO109" si="666">AQ109</f>
        <v>0</v>
      </c>
      <c r="AP109" s="29">
        <v>0</v>
      </c>
      <c r="AQ109" s="29">
        <v>0</v>
      </c>
      <c r="AR109" s="29">
        <v>0</v>
      </c>
      <c r="AS109" s="13">
        <f t="shared" ref="AS109" si="667">AU109</f>
        <v>0</v>
      </c>
      <c r="AT109" s="29">
        <v>0</v>
      </c>
      <c r="AU109" s="29">
        <v>0</v>
      </c>
      <c r="AV109" s="29">
        <v>0</v>
      </c>
      <c r="AW109" s="13">
        <f t="shared" ref="AW109" si="668">AY109</f>
        <v>0</v>
      </c>
      <c r="AX109" s="29">
        <v>0</v>
      </c>
      <c r="AY109" s="29">
        <v>0</v>
      </c>
      <c r="AZ109" s="29">
        <v>0</v>
      </c>
    </row>
    <row r="110" spans="1:52" ht="63" x14ac:dyDescent="0.25">
      <c r="A110" s="10" t="s">
        <v>286</v>
      </c>
      <c r="B110" s="58" t="s">
        <v>273</v>
      </c>
      <c r="C110" s="41" t="s">
        <v>22</v>
      </c>
      <c r="D110" s="11" t="s">
        <v>54</v>
      </c>
      <c r="E110" s="13">
        <f t="shared" si="479"/>
        <v>6156.9</v>
      </c>
      <c r="F110" s="13">
        <f t="shared" si="480"/>
        <v>0</v>
      </c>
      <c r="G110" s="13">
        <f t="shared" si="481"/>
        <v>6156.9</v>
      </c>
      <c r="H110" s="13">
        <f t="shared" si="482"/>
        <v>0</v>
      </c>
      <c r="I110" s="13">
        <f t="shared" ref="I110" si="669">K110</f>
        <v>0</v>
      </c>
      <c r="J110" s="29">
        <v>0</v>
      </c>
      <c r="K110" s="13">
        <v>0</v>
      </c>
      <c r="L110" s="29">
        <v>0</v>
      </c>
      <c r="M110" s="13">
        <f t="shared" ref="M110" si="670">O110</f>
        <v>0</v>
      </c>
      <c r="N110" s="29">
        <v>0</v>
      </c>
      <c r="O110" s="36">
        <v>0</v>
      </c>
      <c r="P110" s="29">
        <v>0</v>
      </c>
      <c r="Q110" s="13">
        <f t="shared" ref="Q110" si="671">S110</f>
        <v>6156.9</v>
      </c>
      <c r="R110" s="29">
        <v>0</v>
      </c>
      <c r="S110" s="36">
        <f>5906.9+250</f>
        <v>6156.9</v>
      </c>
      <c r="T110" s="29">
        <v>0</v>
      </c>
      <c r="U110" s="13">
        <f t="shared" ref="U110" si="672">W110</f>
        <v>0</v>
      </c>
      <c r="V110" s="29">
        <v>0</v>
      </c>
      <c r="W110" s="36">
        <v>0</v>
      </c>
      <c r="X110" s="29">
        <v>0</v>
      </c>
      <c r="Y110" s="13">
        <f t="shared" ref="Y110" si="673">AA110</f>
        <v>0</v>
      </c>
      <c r="Z110" s="29">
        <v>0</v>
      </c>
      <c r="AA110" s="29">
        <v>0</v>
      </c>
      <c r="AB110" s="29">
        <v>0</v>
      </c>
      <c r="AC110" s="13">
        <f t="shared" ref="AC110" si="674">AE110</f>
        <v>0</v>
      </c>
      <c r="AD110" s="29">
        <v>0</v>
      </c>
      <c r="AE110" s="29">
        <v>0</v>
      </c>
      <c r="AF110" s="29">
        <v>0</v>
      </c>
      <c r="AG110" s="13">
        <f t="shared" ref="AG110" si="675">AI110</f>
        <v>0</v>
      </c>
      <c r="AH110" s="29">
        <v>0</v>
      </c>
      <c r="AI110" s="29">
        <v>0</v>
      </c>
      <c r="AJ110" s="29">
        <v>0</v>
      </c>
      <c r="AK110" s="13">
        <f t="shared" ref="AK110" si="676">AM110</f>
        <v>0</v>
      </c>
      <c r="AL110" s="29">
        <v>0</v>
      </c>
      <c r="AM110" s="29">
        <v>0</v>
      </c>
      <c r="AN110" s="29">
        <v>0</v>
      </c>
      <c r="AO110" s="13">
        <f t="shared" ref="AO110" si="677">AQ110</f>
        <v>0</v>
      </c>
      <c r="AP110" s="29">
        <v>0</v>
      </c>
      <c r="AQ110" s="29">
        <v>0</v>
      </c>
      <c r="AR110" s="29">
        <v>0</v>
      </c>
      <c r="AS110" s="13">
        <f t="shared" ref="AS110" si="678">AU110</f>
        <v>0</v>
      </c>
      <c r="AT110" s="29">
        <v>0</v>
      </c>
      <c r="AU110" s="29">
        <v>0</v>
      </c>
      <c r="AV110" s="29">
        <v>0</v>
      </c>
      <c r="AW110" s="13">
        <f t="shared" ref="AW110" si="679">AY110</f>
        <v>0</v>
      </c>
      <c r="AX110" s="29">
        <v>0</v>
      </c>
      <c r="AY110" s="29">
        <v>0</v>
      </c>
      <c r="AZ110" s="29">
        <v>0</v>
      </c>
    </row>
    <row r="111" spans="1:52" ht="63" x14ac:dyDescent="0.25">
      <c r="A111" s="10" t="s">
        <v>287</v>
      </c>
      <c r="B111" s="58" t="s">
        <v>274</v>
      </c>
      <c r="C111" s="41" t="s">
        <v>22</v>
      </c>
      <c r="D111" s="11" t="s">
        <v>54</v>
      </c>
      <c r="E111" s="13">
        <f t="shared" si="479"/>
        <v>4946</v>
      </c>
      <c r="F111" s="13">
        <f t="shared" si="480"/>
        <v>0</v>
      </c>
      <c r="G111" s="13">
        <f t="shared" si="481"/>
        <v>4946</v>
      </c>
      <c r="H111" s="13">
        <f t="shared" si="482"/>
        <v>0</v>
      </c>
      <c r="I111" s="13">
        <f t="shared" ref="I111" si="680">K111</f>
        <v>0</v>
      </c>
      <c r="J111" s="29">
        <v>0</v>
      </c>
      <c r="K111" s="13">
        <v>0</v>
      </c>
      <c r="L111" s="29">
        <v>0</v>
      </c>
      <c r="M111" s="13">
        <f t="shared" ref="M111" si="681">O111</f>
        <v>0</v>
      </c>
      <c r="N111" s="29">
        <v>0</v>
      </c>
      <c r="O111" s="36">
        <v>0</v>
      </c>
      <c r="P111" s="29">
        <v>0</v>
      </c>
      <c r="Q111" s="13">
        <f t="shared" ref="Q111" si="682">S111</f>
        <v>4946</v>
      </c>
      <c r="R111" s="29">
        <v>0</v>
      </c>
      <c r="S111" s="36">
        <f>4887.6+58.4</f>
        <v>4946</v>
      </c>
      <c r="T111" s="29">
        <v>0</v>
      </c>
      <c r="U111" s="13">
        <f t="shared" ref="U111" si="683">W111</f>
        <v>0</v>
      </c>
      <c r="V111" s="29">
        <v>0</v>
      </c>
      <c r="W111" s="36">
        <v>0</v>
      </c>
      <c r="X111" s="29">
        <v>0</v>
      </c>
      <c r="Y111" s="13">
        <f t="shared" ref="Y111" si="684">AA111</f>
        <v>0</v>
      </c>
      <c r="Z111" s="29">
        <v>0</v>
      </c>
      <c r="AA111" s="29">
        <v>0</v>
      </c>
      <c r="AB111" s="29">
        <v>0</v>
      </c>
      <c r="AC111" s="13">
        <f t="shared" ref="AC111" si="685">AE111</f>
        <v>0</v>
      </c>
      <c r="AD111" s="29">
        <v>0</v>
      </c>
      <c r="AE111" s="29">
        <v>0</v>
      </c>
      <c r="AF111" s="29">
        <v>0</v>
      </c>
      <c r="AG111" s="13">
        <f t="shared" ref="AG111" si="686">AI111</f>
        <v>0</v>
      </c>
      <c r="AH111" s="29">
        <v>0</v>
      </c>
      <c r="AI111" s="29">
        <v>0</v>
      </c>
      <c r="AJ111" s="29">
        <v>0</v>
      </c>
      <c r="AK111" s="13">
        <f t="shared" ref="AK111" si="687">AM111</f>
        <v>0</v>
      </c>
      <c r="AL111" s="29">
        <v>0</v>
      </c>
      <c r="AM111" s="29">
        <v>0</v>
      </c>
      <c r="AN111" s="29">
        <v>0</v>
      </c>
      <c r="AO111" s="13">
        <f t="shared" ref="AO111" si="688">AQ111</f>
        <v>0</v>
      </c>
      <c r="AP111" s="29">
        <v>0</v>
      </c>
      <c r="AQ111" s="29">
        <v>0</v>
      </c>
      <c r="AR111" s="29">
        <v>0</v>
      </c>
      <c r="AS111" s="13">
        <f t="shared" ref="AS111" si="689">AU111</f>
        <v>0</v>
      </c>
      <c r="AT111" s="29">
        <v>0</v>
      </c>
      <c r="AU111" s="29">
        <v>0</v>
      </c>
      <c r="AV111" s="29">
        <v>0</v>
      </c>
      <c r="AW111" s="13">
        <f t="shared" ref="AW111" si="690">AY111</f>
        <v>0</v>
      </c>
      <c r="AX111" s="29">
        <v>0</v>
      </c>
      <c r="AY111" s="29">
        <v>0</v>
      </c>
      <c r="AZ111" s="29">
        <v>0</v>
      </c>
    </row>
    <row r="112" spans="1:52" ht="63" x14ac:dyDescent="0.25">
      <c r="A112" s="10" t="s">
        <v>288</v>
      </c>
      <c r="B112" s="65" t="s">
        <v>275</v>
      </c>
      <c r="C112" s="41" t="s">
        <v>22</v>
      </c>
      <c r="D112" s="11" t="s">
        <v>54</v>
      </c>
      <c r="E112" s="13">
        <f t="shared" si="479"/>
        <v>294.10000000000002</v>
      </c>
      <c r="F112" s="13">
        <f t="shared" si="480"/>
        <v>0</v>
      </c>
      <c r="G112" s="13">
        <f t="shared" si="481"/>
        <v>294.10000000000002</v>
      </c>
      <c r="H112" s="13">
        <f t="shared" si="482"/>
        <v>0</v>
      </c>
      <c r="I112" s="13">
        <f t="shared" ref="I112" si="691">K112</f>
        <v>0</v>
      </c>
      <c r="J112" s="29">
        <v>0</v>
      </c>
      <c r="K112" s="13">
        <v>0</v>
      </c>
      <c r="L112" s="29">
        <v>0</v>
      </c>
      <c r="M112" s="13">
        <f t="shared" ref="M112" si="692">O112</f>
        <v>0</v>
      </c>
      <c r="N112" s="29">
        <v>0</v>
      </c>
      <c r="O112" s="36">
        <v>0</v>
      </c>
      <c r="P112" s="29">
        <v>0</v>
      </c>
      <c r="Q112" s="13">
        <f t="shared" ref="Q112" si="693">S112</f>
        <v>294.10000000000002</v>
      </c>
      <c r="R112" s="29">
        <v>0</v>
      </c>
      <c r="S112" s="51">
        <v>294.10000000000002</v>
      </c>
      <c r="T112" s="29">
        <v>0</v>
      </c>
      <c r="U112" s="13">
        <f t="shared" ref="U112" si="694">W112</f>
        <v>0</v>
      </c>
      <c r="V112" s="29">
        <v>0</v>
      </c>
      <c r="W112" s="36">
        <v>0</v>
      </c>
      <c r="X112" s="29">
        <v>0</v>
      </c>
      <c r="Y112" s="13">
        <f t="shared" ref="Y112" si="695">AA112</f>
        <v>0</v>
      </c>
      <c r="Z112" s="29">
        <v>0</v>
      </c>
      <c r="AA112" s="29">
        <v>0</v>
      </c>
      <c r="AB112" s="29">
        <v>0</v>
      </c>
      <c r="AC112" s="13">
        <f t="shared" ref="AC112" si="696">AE112</f>
        <v>0</v>
      </c>
      <c r="AD112" s="29">
        <v>0</v>
      </c>
      <c r="AE112" s="29">
        <v>0</v>
      </c>
      <c r="AF112" s="29">
        <v>0</v>
      </c>
      <c r="AG112" s="13">
        <f t="shared" ref="AG112" si="697">AI112</f>
        <v>0</v>
      </c>
      <c r="AH112" s="29">
        <v>0</v>
      </c>
      <c r="AI112" s="29">
        <v>0</v>
      </c>
      <c r="AJ112" s="29">
        <v>0</v>
      </c>
      <c r="AK112" s="13">
        <f t="shared" ref="AK112" si="698">AM112</f>
        <v>0</v>
      </c>
      <c r="AL112" s="29">
        <v>0</v>
      </c>
      <c r="AM112" s="29">
        <v>0</v>
      </c>
      <c r="AN112" s="29">
        <v>0</v>
      </c>
      <c r="AO112" s="13">
        <f t="shared" ref="AO112" si="699">AQ112</f>
        <v>0</v>
      </c>
      <c r="AP112" s="29">
        <v>0</v>
      </c>
      <c r="AQ112" s="29">
        <v>0</v>
      </c>
      <c r="AR112" s="29">
        <v>0</v>
      </c>
      <c r="AS112" s="13">
        <f t="shared" ref="AS112" si="700">AU112</f>
        <v>0</v>
      </c>
      <c r="AT112" s="29">
        <v>0</v>
      </c>
      <c r="AU112" s="29">
        <v>0</v>
      </c>
      <c r="AV112" s="29">
        <v>0</v>
      </c>
      <c r="AW112" s="13">
        <f t="shared" ref="AW112" si="701">AY112</f>
        <v>0</v>
      </c>
      <c r="AX112" s="29">
        <v>0</v>
      </c>
      <c r="AY112" s="29">
        <v>0</v>
      </c>
      <c r="AZ112" s="29">
        <v>0</v>
      </c>
    </row>
    <row r="113" spans="1:52" ht="63" x14ac:dyDescent="0.25">
      <c r="A113" s="10" t="s">
        <v>289</v>
      </c>
      <c r="B113" s="58" t="s">
        <v>276</v>
      </c>
      <c r="C113" s="41" t="s">
        <v>22</v>
      </c>
      <c r="D113" s="11" t="s">
        <v>54</v>
      </c>
      <c r="E113" s="13">
        <f t="shared" si="479"/>
        <v>279</v>
      </c>
      <c r="F113" s="13">
        <f t="shared" si="480"/>
        <v>0</v>
      </c>
      <c r="G113" s="13">
        <f t="shared" si="481"/>
        <v>279</v>
      </c>
      <c r="H113" s="13">
        <f t="shared" si="482"/>
        <v>0</v>
      </c>
      <c r="I113" s="13">
        <f t="shared" ref="I113:I116" si="702">K113</f>
        <v>0</v>
      </c>
      <c r="J113" s="29">
        <v>0</v>
      </c>
      <c r="K113" s="13">
        <v>0</v>
      </c>
      <c r="L113" s="29">
        <v>0</v>
      </c>
      <c r="M113" s="13">
        <f t="shared" ref="M113:M116" si="703">O113</f>
        <v>0</v>
      </c>
      <c r="N113" s="29">
        <v>0</v>
      </c>
      <c r="O113" s="36">
        <v>0</v>
      </c>
      <c r="P113" s="29">
        <v>0</v>
      </c>
      <c r="Q113" s="13">
        <f t="shared" ref="Q113:Q116" si="704">S113</f>
        <v>279</v>
      </c>
      <c r="R113" s="49">
        <v>0</v>
      </c>
      <c r="S113" s="60">
        <v>279</v>
      </c>
      <c r="T113" s="50">
        <v>0</v>
      </c>
      <c r="U113" s="13">
        <f t="shared" ref="U113:U116" si="705">W113</f>
        <v>0</v>
      </c>
      <c r="V113" s="29">
        <v>0</v>
      </c>
      <c r="W113" s="36">
        <v>0</v>
      </c>
      <c r="X113" s="29">
        <v>0</v>
      </c>
      <c r="Y113" s="13">
        <f t="shared" ref="Y113:Y116" si="706">AA113</f>
        <v>0</v>
      </c>
      <c r="Z113" s="29">
        <v>0</v>
      </c>
      <c r="AA113" s="29">
        <v>0</v>
      </c>
      <c r="AB113" s="29">
        <v>0</v>
      </c>
      <c r="AC113" s="13">
        <f t="shared" ref="AC113:AC116" si="707">AE113</f>
        <v>0</v>
      </c>
      <c r="AD113" s="29">
        <v>0</v>
      </c>
      <c r="AE113" s="29">
        <v>0</v>
      </c>
      <c r="AF113" s="29">
        <v>0</v>
      </c>
      <c r="AG113" s="13">
        <f t="shared" ref="AG113:AG116" si="708">AI113</f>
        <v>0</v>
      </c>
      <c r="AH113" s="29">
        <v>0</v>
      </c>
      <c r="AI113" s="29">
        <v>0</v>
      </c>
      <c r="AJ113" s="29">
        <v>0</v>
      </c>
      <c r="AK113" s="13">
        <f t="shared" ref="AK113:AK116" si="709">AM113</f>
        <v>0</v>
      </c>
      <c r="AL113" s="29">
        <v>0</v>
      </c>
      <c r="AM113" s="29">
        <v>0</v>
      </c>
      <c r="AN113" s="29">
        <v>0</v>
      </c>
      <c r="AO113" s="13">
        <f t="shared" ref="AO113:AO116" si="710">AQ113</f>
        <v>0</v>
      </c>
      <c r="AP113" s="29">
        <v>0</v>
      </c>
      <c r="AQ113" s="29">
        <v>0</v>
      </c>
      <c r="AR113" s="29">
        <v>0</v>
      </c>
      <c r="AS113" s="13">
        <f t="shared" ref="AS113:AS116" si="711">AU113</f>
        <v>0</v>
      </c>
      <c r="AT113" s="29">
        <v>0</v>
      </c>
      <c r="AU113" s="29">
        <v>0</v>
      </c>
      <c r="AV113" s="29">
        <v>0</v>
      </c>
      <c r="AW113" s="13">
        <f t="shared" ref="AW113:AW116" si="712">AY113</f>
        <v>0</v>
      </c>
      <c r="AX113" s="29">
        <v>0</v>
      </c>
      <c r="AY113" s="29">
        <v>0</v>
      </c>
      <c r="AZ113" s="29">
        <v>0</v>
      </c>
    </row>
    <row r="114" spans="1:52" ht="94.5" x14ac:dyDescent="0.25">
      <c r="A114" s="10" t="s">
        <v>290</v>
      </c>
      <c r="B114" s="65" t="s">
        <v>277</v>
      </c>
      <c r="C114" s="41" t="s">
        <v>22</v>
      </c>
      <c r="D114" s="11" t="s">
        <v>54</v>
      </c>
      <c r="E114" s="13">
        <f t="shared" si="479"/>
        <v>297.3</v>
      </c>
      <c r="F114" s="13">
        <f t="shared" si="480"/>
        <v>0</v>
      </c>
      <c r="G114" s="13">
        <f t="shared" si="481"/>
        <v>297.3</v>
      </c>
      <c r="H114" s="13">
        <f t="shared" si="482"/>
        <v>0</v>
      </c>
      <c r="I114" s="13">
        <f t="shared" si="702"/>
        <v>0</v>
      </c>
      <c r="J114" s="29">
        <v>0</v>
      </c>
      <c r="K114" s="13">
        <v>0</v>
      </c>
      <c r="L114" s="29">
        <v>0</v>
      </c>
      <c r="M114" s="13">
        <f t="shared" si="703"/>
        <v>0</v>
      </c>
      <c r="N114" s="29">
        <v>0</v>
      </c>
      <c r="O114" s="36">
        <v>0</v>
      </c>
      <c r="P114" s="29">
        <v>0</v>
      </c>
      <c r="Q114" s="13">
        <f t="shared" si="704"/>
        <v>297.3</v>
      </c>
      <c r="R114" s="49">
        <v>0</v>
      </c>
      <c r="S114" s="61">
        <f>420-122.7</f>
        <v>297.3</v>
      </c>
      <c r="T114" s="50">
        <v>0</v>
      </c>
      <c r="U114" s="13">
        <f t="shared" si="705"/>
        <v>0</v>
      </c>
      <c r="V114" s="29">
        <v>0</v>
      </c>
      <c r="W114" s="36">
        <v>0</v>
      </c>
      <c r="X114" s="29">
        <v>0</v>
      </c>
      <c r="Y114" s="13">
        <f t="shared" si="706"/>
        <v>0</v>
      </c>
      <c r="Z114" s="29">
        <v>0</v>
      </c>
      <c r="AA114" s="29">
        <v>0</v>
      </c>
      <c r="AB114" s="29">
        <v>0</v>
      </c>
      <c r="AC114" s="13">
        <f t="shared" si="707"/>
        <v>0</v>
      </c>
      <c r="AD114" s="29">
        <v>0</v>
      </c>
      <c r="AE114" s="29">
        <v>0</v>
      </c>
      <c r="AF114" s="29">
        <v>0</v>
      </c>
      <c r="AG114" s="13">
        <f t="shared" si="708"/>
        <v>0</v>
      </c>
      <c r="AH114" s="29">
        <v>0</v>
      </c>
      <c r="AI114" s="29">
        <v>0</v>
      </c>
      <c r="AJ114" s="29">
        <v>0</v>
      </c>
      <c r="AK114" s="13">
        <f t="shared" si="709"/>
        <v>0</v>
      </c>
      <c r="AL114" s="29">
        <v>0</v>
      </c>
      <c r="AM114" s="29">
        <v>0</v>
      </c>
      <c r="AN114" s="29">
        <v>0</v>
      </c>
      <c r="AO114" s="13">
        <f t="shared" si="710"/>
        <v>0</v>
      </c>
      <c r="AP114" s="29">
        <v>0</v>
      </c>
      <c r="AQ114" s="29">
        <v>0</v>
      </c>
      <c r="AR114" s="29">
        <v>0</v>
      </c>
      <c r="AS114" s="13">
        <f t="shared" si="711"/>
        <v>0</v>
      </c>
      <c r="AT114" s="29">
        <v>0</v>
      </c>
      <c r="AU114" s="29">
        <v>0</v>
      </c>
      <c r="AV114" s="29">
        <v>0</v>
      </c>
      <c r="AW114" s="13">
        <f t="shared" si="712"/>
        <v>0</v>
      </c>
      <c r="AX114" s="29">
        <v>0</v>
      </c>
      <c r="AY114" s="29">
        <v>0</v>
      </c>
      <c r="AZ114" s="29">
        <v>0</v>
      </c>
    </row>
    <row r="115" spans="1:52" ht="94.5" x14ac:dyDescent="0.25">
      <c r="A115" s="10" t="s">
        <v>291</v>
      </c>
      <c r="B115" s="65" t="s">
        <v>278</v>
      </c>
      <c r="C115" s="41" t="s">
        <v>22</v>
      </c>
      <c r="D115" s="11" t="s">
        <v>54</v>
      </c>
      <c r="E115" s="13">
        <f t="shared" si="479"/>
        <v>160.69999999999999</v>
      </c>
      <c r="F115" s="13">
        <f t="shared" si="480"/>
        <v>0</v>
      </c>
      <c r="G115" s="13">
        <f t="shared" si="481"/>
        <v>160.69999999999999</v>
      </c>
      <c r="H115" s="13">
        <f t="shared" si="482"/>
        <v>0</v>
      </c>
      <c r="I115" s="13">
        <f t="shared" ref="I115" si="713">K115</f>
        <v>0</v>
      </c>
      <c r="J115" s="29">
        <v>0</v>
      </c>
      <c r="K115" s="13">
        <v>0</v>
      </c>
      <c r="L115" s="29">
        <v>0</v>
      </c>
      <c r="M115" s="13">
        <f t="shared" ref="M115" si="714">O115</f>
        <v>0</v>
      </c>
      <c r="N115" s="29">
        <v>0</v>
      </c>
      <c r="O115" s="36">
        <v>0</v>
      </c>
      <c r="P115" s="29">
        <v>0</v>
      </c>
      <c r="Q115" s="13">
        <f t="shared" ref="Q115" si="715">S115</f>
        <v>160.69999999999999</v>
      </c>
      <c r="R115" s="49">
        <v>0</v>
      </c>
      <c r="S115" s="61">
        <f>228.5-67.8</f>
        <v>160.69999999999999</v>
      </c>
      <c r="T115" s="50">
        <v>0</v>
      </c>
      <c r="U115" s="13">
        <f t="shared" ref="U115" si="716">W115</f>
        <v>0</v>
      </c>
      <c r="V115" s="29">
        <v>0</v>
      </c>
      <c r="W115" s="36">
        <v>0</v>
      </c>
      <c r="X115" s="29">
        <v>0</v>
      </c>
      <c r="Y115" s="13">
        <f t="shared" ref="Y115" si="717">AA115</f>
        <v>0</v>
      </c>
      <c r="Z115" s="29">
        <v>0</v>
      </c>
      <c r="AA115" s="29">
        <v>0</v>
      </c>
      <c r="AB115" s="29">
        <v>0</v>
      </c>
      <c r="AC115" s="13">
        <f t="shared" ref="AC115" si="718">AE115</f>
        <v>0</v>
      </c>
      <c r="AD115" s="29">
        <v>0</v>
      </c>
      <c r="AE115" s="29">
        <v>0</v>
      </c>
      <c r="AF115" s="29">
        <v>0</v>
      </c>
      <c r="AG115" s="13">
        <f t="shared" ref="AG115" si="719">AI115</f>
        <v>0</v>
      </c>
      <c r="AH115" s="29">
        <v>0</v>
      </c>
      <c r="AI115" s="29">
        <v>0</v>
      </c>
      <c r="AJ115" s="29">
        <v>0</v>
      </c>
      <c r="AK115" s="13">
        <f t="shared" ref="AK115" si="720">AM115</f>
        <v>0</v>
      </c>
      <c r="AL115" s="29">
        <v>0</v>
      </c>
      <c r="AM115" s="29">
        <v>0</v>
      </c>
      <c r="AN115" s="29">
        <v>0</v>
      </c>
      <c r="AO115" s="13">
        <f t="shared" ref="AO115" si="721">AQ115</f>
        <v>0</v>
      </c>
      <c r="AP115" s="29">
        <v>0</v>
      </c>
      <c r="AQ115" s="29">
        <v>0</v>
      </c>
      <c r="AR115" s="29">
        <v>0</v>
      </c>
      <c r="AS115" s="13">
        <f t="shared" ref="AS115" si="722">AU115</f>
        <v>0</v>
      </c>
      <c r="AT115" s="29">
        <v>0</v>
      </c>
      <c r="AU115" s="29">
        <v>0</v>
      </c>
      <c r="AV115" s="29">
        <v>0</v>
      </c>
      <c r="AW115" s="13">
        <f t="shared" ref="AW115" si="723">AY115</f>
        <v>0</v>
      </c>
      <c r="AX115" s="29">
        <v>0</v>
      </c>
      <c r="AY115" s="29">
        <v>0</v>
      </c>
      <c r="AZ115" s="29">
        <v>0</v>
      </c>
    </row>
    <row r="116" spans="1:52" ht="110.25" x14ac:dyDescent="0.25">
      <c r="A116" s="10" t="s">
        <v>292</v>
      </c>
      <c r="B116" s="58" t="s">
        <v>280</v>
      </c>
      <c r="C116" s="41" t="s">
        <v>22</v>
      </c>
      <c r="D116" s="11" t="s">
        <v>54</v>
      </c>
      <c r="E116" s="13">
        <f t="shared" si="479"/>
        <v>595.1</v>
      </c>
      <c r="F116" s="13">
        <f t="shared" si="480"/>
        <v>0</v>
      </c>
      <c r="G116" s="13">
        <f t="shared" si="481"/>
        <v>595.1</v>
      </c>
      <c r="H116" s="13">
        <f t="shared" si="482"/>
        <v>0</v>
      </c>
      <c r="I116" s="13">
        <f t="shared" si="702"/>
        <v>0</v>
      </c>
      <c r="J116" s="29">
        <v>0</v>
      </c>
      <c r="K116" s="13">
        <v>0</v>
      </c>
      <c r="L116" s="29">
        <v>0</v>
      </c>
      <c r="M116" s="13">
        <f t="shared" si="703"/>
        <v>0</v>
      </c>
      <c r="N116" s="29">
        <v>0</v>
      </c>
      <c r="O116" s="36">
        <v>0</v>
      </c>
      <c r="P116" s="29">
        <v>0</v>
      </c>
      <c r="Q116" s="13">
        <f t="shared" si="704"/>
        <v>0</v>
      </c>
      <c r="R116" s="49">
        <v>0</v>
      </c>
      <c r="S116" s="63">
        <v>0</v>
      </c>
      <c r="T116" s="50">
        <v>0</v>
      </c>
      <c r="U116" s="13">
        <f t="shared" si="705"/>
        <v>595.1</v>
      </c>
      <c r="V116" s="29">
        <v>0</v>
      </c>
      <c r="W116" s="36">
        <v>595.1</v>
      </c>
      <c r="X116" s="29">
        <v>0</v>
      </c>
      <c r="Y116" s="13">
        <f t="shared" si="706"/>
        <v>0</v>
      </c>
      <c r="Z116" s="29">
        <v>0</v>
      </c>
      <c r="AA116" s="29">
        <v>0</v>
      </c>
      <c r="AB116" s="29">
        <v>0</v>
      </c>
      <c r="AC116" s="13">
        <f t="shared" si="707"/>
        <v>0</v>
      </c>
      <c r="AD116" s="29">
        <v>0</v>
      </c>
      <c r="AE116" s="29">
        <v>0</v>
      </c>
      <c r="AF116" s="29">
        <v>0</v>
      </c>
      <c r="AG116" s="13">
        <f t="shared" si="708"/>
        <v>0</v>
      </c>
      <c r="AH116" s="29">
        <v>0</v>
      </c>
      <c r="AI116" s="29">
        <v>0</v>
      </c>
      <c r="AJ116" s="29">
        <v>0</v>
      </c>
      <c r="AK116" s="13">
        <f t="shared" si="709"/>
        <v>0</v>
      </c>
      <c r="AL116" s="29">
        <v>0</v>
      </c>
      <c r="AM116" s="29">
        <v>0</v>
      </c>
      <c r="AN116" s="29">
        <v>0</v>
      </c>
      <c r="AO116" s="13">
        <f t="shared" si="710"/>
        <v>0</v>
      </c>
      <c r="AP116" s="29">
        <v>0</v>
      </c>
      <c r="AQ116" s="29">
        <v>0</v>
      </c>
      <c r="AR116" s="29">
        <v>0</v>
      </c>
      <c r="AS116" s="13">
        <f t="shared" si="711"/>
        <v>0</v>
      </c>
      <c r="AT116" s="29">
        <v>0</v>
      </c>
      <c r="AU116" s="29">
        <v>0</v>
      </c>
      <c r="AV116" s="29">
        <v>0</v>
      </c>
      <c r="AW116" s="13">
        <f t="shared" si="712"/>
        <v>0</v>
      </c>
      <c r="AX116" s="29">
        <v>0</v>
      </c>
      <c r="AY116" s="29">
        <v>0</v>
      </c>
      <c r="AZ116" s="29">
        <v>0</v>
      </c>
    </row>
    <row r="117" spans="1:52" ht="110.25" x14ac:dyDescent="0.25">
      <c r="A117" s="10" t="s">
        <v>293</v>
      </c>
      <c r="B117" s="58" t="s">
        <v>281</v>
      </c>
      <c r="C117" s="41" t="s">
        <v>22</v>
      </c>
      <c r="D117" s="11" t="s">
        <v>54</v>
      </c>
      <c r="E117" s="13">
        <f t="shared" si="479"/>
        <v>598.79999999999995</v>
      </c>
      <c r="F117" s="13">
        <f t="shared" si="480"/>
        <v>0</v>
      </c>
      <c r="G117" s="13">
        <f t="shared" si="481"/>
        <v>598.79999999999995</v>
      </c>
      <c r="H117" s="13">
        <f t="shared" si="482"/>
        <v>0</v>
      </c>
      <c r="I117" s="13">
        <f t="shared" ref="I117" si="724">K117</f>
        <v>0</v>
      </c>
      <c r="J117" s="29">
        <v>0</v>
      </c>
      <c r="K117" s="13">
        <v>0</v>
      </c>
      <c r="L117" s="29">
        <v>0</v>
      </c>
      <c r="M117" s="13">
        <f t="shared" ref="M117" si="725">O117</f>
        <v>0</v>
      </c>
      <c r="N117" s="29">
        <v>0</v>
      </c>
      <c r="O117" s="36">
        <v>0</v>
      </c>
      <c r="P117" s="29">
        <v>0</v>
      </c>
      <c r="Q117" s="13">
        <f t="shared" ref="Q117" si="726">S117</f>
        <v>0</v>
      </c>
      <c r="R117" s="49">
        <v>0</v>
      </c>
      <c r="S117" s="63">
        <v>0</v>
      </c>
      <c r="T117" s="50">
        <v>0</v>
      </c>
      <c r="U117" s="13">
        <f t="shared" ref="U117" si="727">W117</f>
        <v>598.79999999999995</v>
      </c>
      <c r="V117" s="29">
        <v>0</v>
      </c>
      <c r="W117" s="36">
        <v>598.79999999999995</v>
      </c>
      <c r="X117" s="29">
        <v>0</v>
      </c>
      <c r="Y117" s="13">
        <f t="shared" ref="Y117" si="728">AA117</f>
        <v>0</v>
      </c>
      <c r="Z117" s="29">
        <v>0</v>
      </c>
      <c r="AA117" s="29">
        <v>0</v>
      </c>
      <c r="AB117" s="29">
        <v>0</v>
      </c>
      <c r="AC117" s="13">
        <f t="shared" ref="AC117" si="729">AE117</f>
        <v>0</v>
      </c>
      <c r="AD117" s="29">
        <v>0</v>
      </c>
      <c r="AE117" s="29">
        <v>0</v>
      </c>
      <c r="AF117" s="29">
        <v>0</v>
      </c>
      <c r="AG117" s="13">
        <f t="shared" ref="AG117" si="730">AI117</f>
        <v>0</v>
      </c>
      <c r="AH117" s="29">
        <v>0</v>
      </c>
      <c r="AI117" s="29">
        <v>0</v>
      </c>
      <c r="AJ117" s="29">
        <v>0</v>
      </c>
      <c r="AK117" s="13">
        <f t="shared" ref="AK117" si="731">AM117</f>
        <v>0</v>
      </c>
      <c r="AL117" s="29">
        <v>0</v>
      </c>
      <c r="AM117" s="29">
        <v>0</v>
      </c>
      <c r="AN117" s="29">
        <v>0</v>
      </c>
      <c r="AO117" s="13">
        <f t="shared" ref="AO117" si="732">AQ117</f>
        <v>0</v>
      </c>
      <c r="AP117" s="29">
        <v>0</v>
      </c>
      <c r="AQ117" s="29">
        <v>0</v>
      </c>
      <c r="AR117" s="29">
        <v>0</v>
      </c>
      <c r="AS117" s="13">
        <f t="shared" ref="AS117" si="733">AU117</f>
        <v>0</v>
      </c>
      <c r="AT117" s="29">
        <v>0</v>
      </c>
      <c r="AU117" s="29">
        <v>0</v>
      </c>
      <c r="AV117" s="29">
        <v>0</v>
      </c>
      <c r="AW117" s="13">
        <f t="shared" ref="AW117" si="734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294</v>
      </c>
      <c r="B118" s="58" t="s">
        <v>282</v>
      </c>
      <c r="C118" s="41" t="s">
        <v>22</v>
      </c>
      <c r="D118" s="11" t="s">
        <v>54</v>
      </c>
      <c r="E118" s="13">
        <f t="shared" si="479"/>
        <v>598</v>
      </c>
      <c r="F118" s="13">
        <f t="shared" si="480"/>
        <v>0</v>
      </c>
      <c r="G118" s="13">
        <f t="shared" si="481"/>
        <v>598</v>
      </c>
      <c r="H118" s="13">
        <f t="shared" si="482"/>
        <v>0</v>
      </c>
      <c r="I118" s="13">
        <f t="shared" ref="I118" si="735">K118</f>
        <v>0</v>
      </c>
      <c r="J118" s="29">
        <v>0</v>
      </c>
      <c r="K118" s="13">
        <v>0</v>
      </c>
      <c r="L118" s="29">
        <v>0</v>
      </c>
      <c r="M118" s="13">
        <f t="shared" ref="M118" si="736">O118</f>
        <v>0</v>
      </c>
      <c r="N118" s="29">
        <v>0</v>
      </c>
      <c r="O118" s="36">
        <v>0</v>
      </c>
      <c r="P118" s="29">
        <v>0</v>
      </c>
      <c r="Q118" s="13">
        <f t="shared" ref="Q118" si="737">S118</f>
        <v>0</v>
      </c>
      <c r="R118" s="49">
        <v>0</v>
      </c>
      <c r="S118" s="63">
        <v>0</v>
      </c>
      <c r="T118" s="50">
        <v>0</v>
      </c>
      <c r="U118" s="13">
        <f t="shared" ref="U118" si="738">W118</f>
        <v>598</v>
      </c>
      <c r="V118" s="29">
        <v>0</v>
      </c>
      <c r="W118" s="36">
        <v>598</v>
      </c>
      <c r="X118" s="29">
        <v>0</v>
      </c>
      <c r="Y118" s="13">
        <f t="shared" ref="Y118" si="739">AA118</f>
        <v>0</v>
      </c>
      <c r="Z118" s="29">
        <v>0</v>
      </c>
      <c r="AA118" s="29">
        <v>0</v>
      </c>
      <c r="AB118" s="29">
        <v>0</v>
      </c>
      <c r="AC118" s="13">
        <f t="shared" ref="AC118" si="740">AE118</f>
        <v>0</v>
      </c>
      <c r="AD118" s="29">
        <v>0</v>
      </c>
      <c r="AE118" s="29">
        <v>0</v>
      </c>
      <c r="AF118" s="29">
        <v>0</v>
      </c>
      <c r="AG118" s="13">
        <f t="shared" ref="AG118" si="741">AI118</f>
        <v>0</v>
      </c>
      <c r="AH118" s="29">
        <v>0</v>
      </c>
      <c r="AI118" s="29">
        <v>0</v>
      </c>
      <c r="AJ118" s="29">
        <v>0</v>
      </c>
      <c r="AK118" s="13">
        <f t="shared" ref="AK118" si="742">AM118</f>
        <v>0</v>
      </c>
      <c r="AL118" s="29">
        <v>0</v>
      </c>
      <c r="AM118" s="29">
        <v>0</v>
      </c>
      <c r="AN118" s="29">
        <v>0</v>
      </c>
      <c r="AO118" s="13">
        <f t="shared" ref="AO118" si="743">AQ118</f>
        <v>0</v>
      </c>
      <c r="AP118" s="29">
        <v>0</v>
      </c>
      <c r="AQ118" s="29">
        <v>0</v>
      </c>
      <c r="AR118" s="29">
        <v>0</v>
      </c>
      <c r="AS118" s="13">
        <f t="shared" ref="AS118" si="744">AU118</f>
        <v>0</v>
      </c>
      <c r="AT118" s="29">
        <v>0</v>
      </c>
      <c r="AU118" s="29">
        <v>0</v>
      </c>
      <c r="AV118" s="29">
        <v>0</v>
      </c>
      <c r="AW118" s="13">
        <f t="shared" ref="AW118" si="745">AY118</f>
        <v>0</v>
      </c>
      <c r="AX118" s="29">
        <v>0</v>
      </c>
      <c r="AY118" s="29">
        <v>0</v>
      </c>
      <c r="AZ118" s="29">
        <v>0</v>
      </c>
    </row>
    <row r="119" spans="1:52" ht="110.25" x14ac:dyDescent="0.25">
      <c r="A119" s="10" t="s">
        <v>295</v>
      </c>
      <c r="B119" s="58" t="s">
        <v>283</v>
      </c>
      <c r="C119" s="41" t="s">
        <v>22</v>
      </c>
      <c r="D119" s="11" t="s">
        <v>54</v>
      </c>
      <c r="E119" s="13">
        <f t="shared" ref="E119:E148" si="746">I119+M119+Q119+U119+Y119+AC119+AG119+AK119+AO119</f>
        <v>594.70000000000005</v>
      </c>
      <c r="F119" s="13">
        <f t="shared" ref="F119:F148" si="747">J119+N119+R119+V119+Z119+AD119+AH119+AL119+AP119</f>
        <v>0</v>
      </c>
      <c r="G119" s="13">
        <f t="shared" ref="G119:G148" si="748">K119+O119+S119+W119+AA119+AE119+AI119+AM119+AQ119</f>
        <v>594.70000000000005</v>
      </c>
      <c r="H119" s="13">
        <f t="shared" ref="H119:H148" si="749">L119+P119+T119+X119+AB119+AF119+AJ119+AN119+AR119</f>
        <v>0</v>
      </c>
      <c r="I119" s="13">
        <f t="shared" ref="I119" si="750">K119</f>
        <v>0</v>
      </c>
      <c r="J119" s="29">
        <v>0</v>
      </c>
      <c r="K119" s="13">
        <v>0</v>
      </c>
      <c r="L119" s="29">
        <v>0</v>
      </c>
      <c r="M119" s="13">
        <f t="shared" ref="M119" si="751">O119</f>
        <v>0</v>
      </c>
      <c r="N119" s="29">
        <v>0</v>
      </c>
      <c r="O119" s="36">
        <v>0</v>
      </c>
      <c r="P119" s="29">
        <v>0</v>
      </c>
      <c r="Q119" s="13">
        <f t="shared" ref="Q119" si="752">S119</f>
        <v>0</v>
      </c>
      <c r="R119" s="49">
        <v>0</v>
      </c>
      <c r="S119" s="63">
        <v>0</v>
      </c>
      <c r="T119" s="50">
        <v>0</v>
      </c>
      <c r="U119" s="13">
        <f t="shared" ref="U119" si="753">W119</f>
        <v>594.70000000000005</v>
      </c>
      <c r="V119" s="29">
        <v>0</v>
      </c>
      <c r="W119" s="36">
        <v>594.70000000000005</v>
      </c>
      <c r="X119" s="29">
        <v>0</v>
      </c>
      <c r="Y119" s="13">
        <f t="shared" ref="Y119" si="754">AA119</f>
        <v>0</v>
      </c>
      <c r="Z119" s="29">
        <v>0</v>
      </c>
      <c r="AA119" s="29">
        <v>0</v>
      </c>
      <c r="AB119" s="29">
        <v>0</v>
      </c>
      <c r="AC119" s="13">
        <f t="shared" ref="AC119" si="755">AE119</f>
        <v>0</v>
      </c>
      <c r="AD119" s="29">
        <v>0</v>
      </c>
      <c r="AE119" s="29">
        <v>0</v>
      </c>
      <c r="AF119" s="29">
        <v>0</v>
      </c>
      <c r="AG119" s="13">
        <f t="shared" ref="AG119" si="756">AI119</f>
        <v>0</v>
      </c>
      <c r="AH119" s="29">
        <v>0</v>
      </c>
      <c r="AI119" s="29">
        <v>0</v>
      </c>
      <c r="AJ119" s="29">
        <v>0</v>
      </c>
      <c r="AK119" s="13">
        <f t="shared" ref="AK119" si="757">AM119</f>
        <v>0</v>
      </c>
      <c r="AL119" s="29">
        <v>0</v>
      </c>
      <c r="AM119" s="29">
        <v>0</v>
      </c>
      <c r="AN119" s="29">
        <v>0</v>
      </c>
      <c r="AO119" s="13">
        <f t="shared" ref="AO119" si="758">AQ119</f>
        <v>0</v>
      </c>
      <c r="AP119" s="29">
        <v>0</v>
      </c>
      <c r="AQ119" s="29">
        <v>0</v>
      </c>
      <c r="AR119" s="29">
        <v>0</v>
      </c>
      <c r="AS119" s="13">
        <f t="shared" ref="AS119" si="759">AU119</f>
        <v>0</v>
      </c>
      <c r="AT119" s="29">
        <v>0</v>
      </c>
      <c r="AU119" s="29">
        <v>0</v>
      </c>
      <c r="AV119" s="29">
        <v>0</v>
      </c>
      <c r="AW119" s="13">
        <f t="shared" ref="AW119" si="760">AY119</f>
        <v>0</v>
      </c>
      <c r="AX119" s="29">
        <v>0</v>
      </c>
      <c r="AY119" s="29">
        <v>0</v>
      </c>
      <c r="AZ119" s="29">
        <v>0</v>
      </c>
    </row>
    <row r="120" spans="1:52" ht="110.25" x14ac:dyDescent="0.25">
      <c r="A120" s="10" t="s">
        <v>296</v>
      </c>
      <c r="B120" s="58" t="s">
        <v>284</v>
      </c>
      <c r="C120" s="41" t="s">
        <v>22</v>
      </c>
      <c r="D120" s="11" t="s">
        <v>54</v>
      </c>
      <c r="E120" s="13">
        <f t="shared" si="746"/>
        <v>594.70000000000005</v>
      </c>
      <c r="F120" s="13">
        <f t="shared" si="747"/>
        <v>0</v>
      </c>
      <c r="G120" s="13">
        <f t="shared" si="748"/>
        <v>594.70000000000005</v>
      </c>
      <c r="H120" s="13">
        <f t="shared" si="749"/>
        <v>0</v>
      </c>
      <c r="I120" s="13">
        <f t="shared" ref="I120" si="761">K120</f>
        <v>0</v>
      </c>
      <c r="J120" s="29">
        <v>0</v>
      </c>
      <c r="K120" s="13">
        <v>0</v>
      </c>
      <c r="L120" s="29">
        <v>0</v>
      </c>
      <c r="M120" s="13">
        <f t="shared" ref="M120" si="762">O120</f>
        <v>0</v>
      </c>
      <c r="N120" s="29">
        <v>0</v>
      </c>
      <c r="O120" s="36">
        <v>0</v>
      </c>
      <c r="P120" s="29">
        <v>0</v>
      </c>
      <c r="Q120" s="13">
        <f t="shared" ref="Q120" si="763">S120</f>
        <v>0</v>
      </c>
      <c r="R120" s="49">
        <v>0</v>
      </c>
      <c r="S120" s="63">
        <v>0</v>
      </c>
      <c r="T120" s="50">
        <v>0</v>
      </c>
      <c r="U120" s="13">
        <f t="shared" ref="U120" si="764">W120</f>
        <v>594.70000000000005</v>
      </c>
      <c r="V120" s="29">
        <v>0</v>
      </c>
      <c r="W120" s="36">
        <v>594.70000000000005</v>
      </c>
      <c r="X120" s="29">
        <v>0</v>
      </c>
      <c r="Y120" s="13">
        <f t="shared" ref="Y120" si="765">AA120</f>
        <v>0</v>
      </c>
      <c r="Z120" s="29">
        <v>0</v>
      </c>
      <c r="AA120" s="29">
        <v>0</v>
      </c>
      <c r="AB120" s="29">
        <v>0</v>
      </c>
      <c r="AC120" s="13">
        <f t="shared" ref="AC120" si="766">AE120</f>
        <v>0</v>
      </c>
      <c r="AD120" s="29">
        <v>0</v>
      </c>
      <c r="AE120" s="29">
        <v>0</v>
      </c>
      <c r="AF120" s="29">
        <v>0</v>
      </c>
      <c r="AG120" s="13">
        <f t="shared" ref="AG120" si="767">AI120</f>
        <v>0</v>
      </c>
      <c r="AH120" s="29">
        <v>0</v>
      </c>
      <c r="AI120" s="29">
        <v>0</v>
      </c>
      <c r="AJ120" s="29">
        <v>0</v>
      </c>
      <c r="AK120" s="13">
        <f t="shared" ref="AK120" si="768">AM120</f>
        <v>0</v>
      </c>
      <c r="AL120" s="29">
        <v>0</v>
      </c>
      <c r="AM120" s="29">
        <v>0</v>
      </c>
      <c r="AN120" s="29">
        <v>0</v>
      </c>
      <c r="AO120" s="13">
        <f t="shared" ref="AO120" si="769">AQ120</f>
        <v>0</v>
      </c>
      <c r="AP120" s="29">
        <v>0</v>
      </c>
      <c r="AQ120" s="29">
        <v>0</v>
      </c>
      <c r="AR120" s="29">
        <v>0</v>
      </c>
      <c r="AS120" s="13">
        <f t="shared" ref="AS120" si="770">AU120</f>
        <v>0</v>
      </c>
      <c r="AT120" s="29">
        <v>0</v>
      </c>
      <c r="AU120" s="29">
        <v>0</v>
      </c>
      <c r="AV120" s="29">
        <v>0</v>
      </c>
      <c r="AW120" s="13">
        <f t="shared" ref="AW120" si="771">AY120</f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297</v>
      </c>
      <c r="B121" s="58" t="s">
        <v>309</v>
      </c>
      <c r="C121" s="41" t="s">
        <v>22</v>
      </c>
      <c r="D121" s="11" t="s">
        <v>54</v>
      </c>
      <c r="E121" s="13">
        <f t="shared" si="746"/>
        <v>1050.4000000000001</v>
      </c>
      <c r="F121" s="13">
        <f t="shared" si="747"/>
        <v>0</v>
      </c>
      <c r="G121" s="13">
        <f t="shared" si="748"/>
        <v>1050.4000000000001</v>
      </c>
      <c r="H121" s="13">
        <f t="shared" si="749"/>
        <v>0</v>
      </c>
      <c r="I121" s="13">
        <f t="shared" ref="I121" si="772">K121</f>
        <v>0</v>
      </c>
      <c r="J121" s="29">
        <v>0</v>
      </c>
      <c r="K121" s="13">
        <v>0</v>
      </c>
      <c r="L121" s="29">
        <v>0</v>
      </c>
      <c r="M121" s="13">
        <f t="shared" ref="M121" si="773">O121</f>
        <v>0</v>
      </c>
      <c r="N121" s="29">
        <v>0</v>
      </c>
      <c r="O121" s="36">
        <v>0</v>
      </c>
      <c r="P121" s="29">
        <v>0</v>
      </c>
      <c r="Q121" s="13">
        <f t="shared" ref="Q121" si="774">S121</f>
        <v>1050.4000000000001</v>
      </c>
      <c r="R121" s="49">
        <v>0</v>
      </c>
      <c r="S121" s="59">
        <v>1050.4000000000001</v>
      </c>
      <c r="T121" s="50">
        <v>0</v>
      </c>
      <c r="U121" s="13">
        <f t="shared" ref="U121" si="775">W121</f>
        <v>0</v>
      </c>
      <c r="V121" s="29">
        <v>0</v>
      </c>
      <c r="W121" s="36">
        <v>0</v>
      </c>
      <c r="X121" s="29">
        <v>0</v>
      </c>
      <c r="Y121" s="13">
        <f t="shared" ref="Y121" si="776">AA121</f>
        <v>0</v>
      </c>
      <c r="Z121" s="29">
        <v>0</v>
      </c>
      <c r="AA121" s="29">
        <v>0</v>
      </c>
      <c r="AB121" s="29">
        <v>0</v>
      </c>
      <c r="AC121" s="13">
        <f t="shared" ref="AC121" si="777">AE121</f>
        <v>0</v>
      </c>
      <c r="AD121" s="29">
        <v>0</v>
      </c>
      <c r="AE121" s="29">
        <v>0</v>
      </c>
      <c r="AF121" s="29">
        <v>0</v>
      </c>
      <c r="AG121" s="13">
        <f t="shared" ref="AG121" si="778">AI121</f>
        <v>0</v>
      </c>
      <c r="AH121" s="29">
        <v>0</v>
      </c>
      <c r="AI121" s="29">
        <v>0</v>
      </c>
      <c r="AJ121" s="29">
        <v>0</v>
      </c>
      <c r="AK121" s="13">
        <f t="shared" ref="AK121" si="779">AM121</f>
        <v>0</v>
      </c>
      <c r="AL121" s="29">
        <v>0</v>
      </c>
      <c r="AM121" s="29">
        <v>0</v>
      </c>
      <c r="AN121" s="29">
        <v>0</v>
      </c>
      <c r="AO121" s="13">
        <f t="shared" ref="AO121" si="780">AQ121</f>
        <v>0</v>
      </c>
      <c r="AP121" s="29">
        <v>0</v>
      </c>
      <c r="AQ121" s="29">
        <v>0</v>
      </c>
      <c r="AR121" s="29">
        <v>0</v>
      </c>
      <c r="AS121" s="13">
        <f t="shared" ref="AS121" si="781">AU121</f>
        <v>0</v>
      </c>
      <c r="AT121" s="29">
        <v>0</v>
      </c>
      <c r="AU121" s="29">
        <v>0</v>
      </c>
      <c r="AV121" s="29">
        <v>0</v>
      </c>
      <c r="AW121" s="13">
        <f t="shared" ref="AW121" si="782">AY121</f>
        <v>0</v>
      </c>
      <c r="AX121" s="29">
        <v>0</v>
      </c>
      <c r="AY121" s="29">
        <v>0</v>
      </c>
      <c r="AZ121" s="29">
        <v>0</v>
      </c>
    </row>
    <row r="122" spans="1:52" ht="78.75" x14ac:dyDescent="0.25">
      <c r="A122" s="10" t="s">
        <v>298</v>
      </c>
      <c r="B122" s="58" t="s">
        <v>311</v>
      </c>
      <c r="C122" s="41" t="s">
        <v>22</v>
      </c>
      <c r="D122" s="11" t="s">
        <v>54</v>
      </c>
      <c r="E122" s="13">
        <f t="shared" si="746"/>
        <v>510.2</v>
      </c>
      <c r="F122" s="13">
        <f t="shared" si="747"/>
        <v>0</v>
      </c>
      <c r="G122" s="13">
        <f t="shared" si="748"/>
        <v>510.2</v>
      </c>
      <c r="H122" s="13">
        <f t="shared" si="749"/>
        <v>0</v>
      </c>
      <c r="I122" s="13">
        <f t="shared" ref="I122" si="783">K122</f>
        <v>0</v>
      </c>
      <c r="J122" s="29">
        <v>0</v>
      </c>
      <c r="K122" s="13">
        <v>0</v>
      </c>
      <c r="L122" s="29">
        <v>0</v>
      </c>
      <c r="M122" s="13">
        <f t="shared" ref="M122" si="784">O122</f>
        <v>0</v>
      </c>
      <c r="N122" s="29">
        <v>0</v>
      </c>
      <c r="O122" s="36">
        <v>0</v>
      </c>
      <c r="P122" s="29">
        <v>0</v>
      </c>
      <c r="Q122" s="13">
        <f t="shared" ref="Q122" si="785">S122</f>
        <v>510.2</v>
      </c>
      <c r="R122" s="49">
        <v>0</v>
      </c>
      <c r="S122" s="59">
        <v>510.2</v>
      </c>
      <c r="T122" s="50">
        <v>0</v>
      </c>
      <c r="U122" s="13">
        <f t="shared" ref="U122" si="786">W122</f>
        <v>0</v>
      </c>
      <c r="V122" s="29">
        <v>0</v>
      </c>
      <c r="W122" s="36">
        <v>0</v>
      </c>
      <c r="X122" s="29">
        <v>0</v>
      </c>
      <c r="Y122" s="13">
        <f t="shared" ref="Y122" si="787">AA122</f>
        <v>0</v>
      </c>
      <c r="Z122" s="29">
        <v>0</v>
      </c>
      <c r="AA122" s="29">
        <v>0</v>
      </c>
      <c r="AB122" s="29">
        <v>0</v>
      </c>
      <c r="AC122" s="13">
        <f t="shared" ref="AC122" si="788">AE122</f>
        <v>0</v>
      </c>
      <c r="AD122" s="29">
        <v>0</v>
      </c>
      <c r="AE122" s="29">
        <v>0</v>
      </c>
      <c r="AF122" s="29">
        <v>0</v>
      </c>
      <c r="AG122" s="13">
        <f t="shared" ref="AG122" si="789">AI122</f>
        <v>0</v>
      </c>
      <c r="AH122" s="29">
        <v>0</v>
      </c>
      <c r="AI122" s="29">
        <v>0</v>
      </c>
      <c r="AJ122" s="29">
        <v>0</v>
      </c>
      <c r="AK122" s="13">
        <f t="shared" ref="AK122" si="790">AM122</f>
        <v>0</v>
      </c>
      <c r="AL122" s="29">
        <v>0</v>
      </c>
      <c r="AM122" s="29">
        <v>0</v>
      </c>
      <c r="AN122" s="29">
        <v>0</v>
      </c>
      <c r="AO122" s="13">
        <f t="shared" ref="AO122" si="791">AQ122</f>
        <v>0</v>
      </c>
      <c r="AP122" s="29">
        <v>0</v>
      </c>
      <c r="AQ122" s="29">
        <v>0</v>
      </c>
      <c r="AR122" s="29">
        <v>0</v>
      </c>
      <c r="AS122" s="13">
        <f t="shared" ref="AS122" si="792">AU122</f>
        <v>0</v>
      </c>
      <c r="AT122" s="29">
        <v>0</v>
      </c>
      <c r="AU122" s="29">
        <v>0</v>
      </c>
      <c r="AV122" s="29">
        <v>0</v>
      </c>
      <c r="AW122" s="13">
        <f t="shared" ref="AW122" si="793">AY122</f>
        <v>0</v>
      </c>
      <c r="AX122" s="29">
        <v>0</v>
      </c>
      <c r="AY122" s="29">
        <v>0</v>
      </c>
      <c r="AZ122" s="29">
        <v>0</v>
      </c>
    </row>
    <row r="123" spans="1:52" ht="78.75" x14ac:dyDescent="0.25">
      <c r="A123" s="10" t="s">
        <v>304</v>
      </c>
      <c r="B123" s="58" t="s">
        <v>312</v>
      </c>
      <c r="C123" s="41" t="s">
        <v>22</v>
      </c>
      <c r="D123" s="11" t="s">
        <v>54</v>
      </c>
      <c r="E123" s="13">
        <f t="shared" si="746"/>
        <v>162.69999999999999</v>
      </c>
      <c r="F123" s="13">
        <f t="shared" si="747"/>
        <v>0</v>
      </c>
      <c r="G123" s="13">
        <f t="shared" si="748"/>
        <v>162.69999999999999</v>
      </c>
      <c r="H123" s="13">
        <f t="shared" si="749"/>
        <v>0</v>
      </c>
      <c r="I123" s="13">
        <f t="shared" ref="I123" si="794">K123</f>
        <v>0</v>
      </c>
      <c r="J123" s="29">
        <v>0</v>
      </c>
      <c r="K123" s="13">
        <v>0</v>
      </c>
      <c r="L123" s="29">
        <v>0</v>
      </c>
      <c r="M123" s="13">
        <f t="shared" ref="M123" si="795">O123</f>
        <v>0</v>
      </c>
      <c r="N123" s="29">
        <v>0</v>
      </c>
      <c r="O123" s="36">
        <v>0</v>
      </c>
      <c r="P123" s="29">
        <v>0</v>
      </c>
      <c r="Q123" s="13">
        <f t="shared" ref="Q123" si="796">S123</f>
        <v>162.69999999999999</v>
      </c>
      <c r="R123" s="49">
        <v>0</v>
      </c>
      <c r="S123" s="59">
        <v>162.69999999999999</v>
      </c>
      <c r="T123" s="50">
        <v>0</v>
      </c>
      <c r="U123" s="13">
        <f t="shared" ref="U123" si="797">W123</f>
        <v>0</v>
      </c>
      <c r="V123" s="29">
        <v>0</v>
      </c>
      <c r="W123" s="36">
        <v>0</v>
      </c>
      <c r="X123" s="29">
        <v>0</v>
      </c>
      <c r="Y123" s="13">
        <f t="shared" ref="Y123" si="798">AA123</f>
        <v>0</v>
      </c>
      <c r="Z123" s="29">
        <v>0</v>
      </c>
      <c r="AA123" s="29">
        <v>0</v>
      </c>
      <c r="AB123" s="29">
        <v>0</v>
      </c>
      <c r="AC123" s="13">
        <f t="shared" ref="AC123" si="799">AE123</f>
        <v>0</v>
      </c>
      <c r="AD123" s="29">
        <v>0</v>
      </c>
      <c r="AE123" s="29">
        <v>0</v>
      </c>
      <c r="AF123" s="29">
        <v>0</v>
      </c>
      <c r="AG123" s="13">
        <f t="shared" ref="AG123" si="800">AI123</f>
        <v>0</v>
      </c>
      <c r="AH123" s="29">
        <v>0</v>
      </c>
      <c r="AI123" s="29">
        <v>0</v>
      </c>
      <c r="AJ123" s="29">
        <v>0</v>
      </c>
      <c r="AK123" s="13">
        <f t="shared" ref="AK123" si="801">AM123</f>
        <v>0</v>
      </c>
      <c r="AL123" s="29">
        <v>0</v>
      </c>
      <c r="AM123" s="29">
        <v>0</v>
      </c>
      <c r="AN123" s="29">
        <v>0</v>
      </c>
      <c r="AO123" s="13">
        <f t="shared" ref="AO123" si="802">AQ123</f>
        <v>0</v>
      </c>
      <c r="AP123" s="29">
        <v>0</v>
      </c>
      <c r="AQ123" s="29">
        <v>0</v>
      </c>
      <c r="AR123" s="29">
        <v>0</v>
      </c>
      <c r="AS123" s="13">
        <f t="shared" ref="AS123" si="803">AU123</f>
        <v>0</v>
      </c>
      <c r="AT123" s="29">
        <v>0</v>
      </c>
      <c r="AU123" s="29">
        <v>0</v>
      </c>
      <c r="AV123" s="29">
        <v>0</v>
      </c>
      <c r="AW123" s="13">
        <f t="shared" ref="AW123" si="804">AY123</f>
        <v>0</v>
      </c>
      <c r="AX123" s="29">
        <v>0</v>
      </c>
      <c r="AY123" s="29">
        <v>0</v>
      </c>
      <c r="AZ123" s="29">
        <v>0</v>
      </c>
    </row>
    <row r="124" spans="1:52" ht="63" x14ac:dyDescent="0.25">
      <c r="A124" s="10" t="s">
        <v>307</v>
      </c>
      <c r="B124" s="58" t="s">
        <v>322</v>
      </c>
      <c r="C124" s="41" t="s">
        <v>22</v>
      </c>
      <c r="D124" s="11" t="s">
        <v>54</v>
      </c>
      <c r="E124" s="13">
        <f t="shared" si="746"/>
        <v>2338.1999999999998</v>
      </c>
      <c r="F124" s="13">
        <f t="shared" si="747"/>
        <v>0</v>
      </c>
      <c r="G124" s="13">
        <f t="shared" si="748"/>
        <v>2338.1999999999998</v>
      </c>
      <c r="H124" s="13">
        <f t="shared" si="749"/>
        <v>0</v>
      </c>
      <c r="I124" s="13">
        <f t="shared" ref="I124" si="805">K124</f>
        <v>0</v>
      </c>
      <c r="J124" s="29">
        <v>0</v>
      </c>
      <c r="K124" s="13">
        <v>0</v>
      </c>
      <c r="L124" s="29">
        <v>0</v>
      </c>
      <c r="M124" s="13">
        <f t="shared" ref="M124" si="806">O124</f>
        <v>0</v>
      </c>
      <c r="N124" s="29">
        <v>0</v>
      </c>
      <c r="O124" s="36">
        <v>0</v>
      </c>
      <c r="P124" s="29">
        <v>0</v>
      </c>
      <c r="Q124" s="13">
        <f t="shared" ref="Q124" si="807">S124</f>
        <v>2338.1999999999998</v>
      </c>
      <c r="R124" s="49">
        <v>0</v>
      </c>
      <c r="S124" s="59">
        <v>2338.1999999999998</v>
      </c>
      <c r="T124" s="50">
        <v>0</v>
      </c>
      <c r="U124" s="13">
        <f t="shared" ref="U124" si="808">W124</f>
        <v>0</v>
      </c>
      <c r="V124" s="29">
        <v>0</v>
      </c>
      <c r="W124" s="36">
        <v>0</v>
      </c>
      <c r="X124" s="29">
        <v>0</v>
      </c>
      <c r="Y124" s="13">
        <f t="shared" ref="Y124" si="809">AA124</f>
        <v>0</v>
      </c>
      <c r="Z124" s="29">
        <v>0</v>
      </c>
      <c r="AA124" s="29">
        <v>0</v>
      </c>
      <c r="AB124" s="29">
        <v>0</v>
      </c>
      <c r="AC124" s="13">
        <f t="shared" ref="AC124" si="810">AE124</f>
        <v>0</v>
      </c>
      <c r="AD124" s="29">
        <v>0</v>
      </c>
      <c r="AE124" s="29">
        <v>0</v>
      </c>
      <c r="AF124" s="29">
        <v>0</v>
      </c>
      <c r="AG124" s="13">
        <f t="shared" ref="AG124" si="811">AI124</f>
        <v>0</v>
      </c>
      <c r="AH124" s="29">
        <v>0</v>
      </c>
      <c r="AI124" s="29">
        <v>0</v>
      </c>
      <c r="AJ124" s="29">
        <v>0</v>
      </c>
      <c r="AK124" s="13">
        <f t="shared" ref="AK124" si="812">AM124</f>
        <v>0</v>
      </c>
      <c r="AL124" s="29">
        <v>0</v>
      </c>
      <c r="AM124" s="29">
        <v>0</v>
      </c>
      <c r="AN124" s="29">
        <v>0</v>
      </c>
      <c r="AO124" s="13">
        <f t="shared" ref="AO124" si="813">AQ124</f>
        <v>0</v>
      </c>
      <c r="AP124" s="29">
        <v>0</v>
      </c>
      <c r="AQ124" s="29">
        <v>0</v>
      </c>
      <c r="AR124" s="29">
        <v>0</v>
      </c>
      <c r="AS124" s="13">
        <f t="shared" ref="AS124" si="814">AU124</f>
        <v>0</v>
      </c>
      <c r="AT124" s="29">
        <v>0</v>
      </c>
      <c r="AU124" s="29">
        <v>0</v>
      </c>
      <c r="AV124" s="29">
        <v>0</v>
      </c>
      <c r="AW124" s="13">
        <f t="shared" ref="AW124" si="815">AY124</f>
        <v>0</v>
      </c>
      <c r="AX124" s="29">
        <v>0</v>
      </c>
      <c r="AY124" s="29">
        <v>0</v>
      </c>
      <c r="AZ124" s="29">
        <v>0</v>
      </c>
    </row>
    <row r="125" spans="1:52" ht="94.5" x14ac:dyDescent="0.25">
      <c r="A125" s="10" t="s">
        <v>310</v>
      </c>
      <c r="B125" s="58" t="s">
        <v>381</v>
      </c>
      <c r="C125" s="41" t="s">
        <v>22</v>
      </c>
      <c r="D125" s="11" t="s">
        <v>54</v>
      </c>
      <c r="E125" s="13">
        <f t="shared" si="746"/>
        <v>598.70000000000005</v>
      </c>
      <c r="F125" s="13">
        <f t="shared" si="747"/>
        <v>0</v>
      </c>
      <c r="G125" s="13">
        <f t="shared" si="748"/>
        <v>598.70000000000005</v>
      </c>
      <c r="H125" s="13">
        <f t="shared" si="749"/>
        <v>0</v>
      </c>
      <c r="I125" s="13">
        <f t="shared" ref="I125" si="816">K125</f>
        <v>0</v>
      </c>
      <c r="J125" s="29">
        <v>0</v>
      </c>
      <c r="K125" s="13">
        <v>0</v>
      </c>
      <c r="L125" s="29">
        <v>0</v>
      </c>
      <c r="M125" s="13">
        <f t="shared" ref="M125" si="817">O125</f>
        <v>0</v>
      </c>
      <c r="N125" s="29">
        <v>0</v>
      </c>
      <c r="O125" s="36">
        <v>0</v>
      </c>
      <c r="P125" s="29">
        <v>0</v>
      </c>
      <c r="Q125" s="13">
        <f t="shared" ref="Q125" si="818">S125</f>
        <v>598.70000000000005</v>
      </c>
      <c r="R125" s="49">
        <v>0</v>
      </c>
      <c r="S125" s="59">
        <v>598.70000000000005</v>
      </c>
      <c r="T125" s="50">
        <v>0</v>
      </c>
      <c r="U125" s="13">
        <f t="shared" ref="U125" si="819">W125</f>
        <v>0</v>
      </c>
      <c r="V125" s="29">
        <v>0</v>
      </c>
      <c r="W125" s="36">
        <v>0</v>
      </c>
      <c r="X125" s="29">
        <v>0</v>
      </c>
      <c r="Y125" s="13">
        <f t="shared" ref="Y125" si="820">AA125</f>
        <v>0</v>
      </c>
      <c r="Z125" s="29">
        <v>0</v>
      </c>
      <c r="AA125" s="29">
        <v>0</v>
      </c>
      <c r="AB125" s="29">
        <v>0</v>
      </c>
      <c r="AC125" s="13">
        <f t="shared" ref="AC125" si="821">AE125</f>
        <v>0</v>
      </c>
      <c r="AD125" s="29">
        <v>0</v>
      </c>
      <c r="AE125" s="29">
        <v>0</v>
      </c>
      <c r="AF125" s="29">
        <v>0</v>
      </c>
      <c r="AG125" s="13">
        <f t="shared" ref="AG125" si="822">AI125</f>
        <v>0</v>
      </c>
      <c r="AH125" s="29">
        <v>0</v>
      </c>
      <c r="AI125" s="29">
        <v>0</v>
      </c>
      <c r="AJ125" s="29">
        <v>0</v>
      </c>
      <c r="AK125" s="13">
        <f t="shared" ref="AK125" si="823">AM125</f>
        <v>0</v>
      </c>
      <c r="AL125" s="29">
        <v>0</v>
      </c>
      <c r="AM125" s="29">
        <v>0</v>
      </c>
      <c r="AN125" s="29">
        <v>0</v>
      </c>
      <c r="AO125" s="13">
        <f t="shared" ref="AO125" si="824">AQ125</f>
        <v>0</v>
      </c>
      <c r="AP125" s="29">
        <v>0</v>
      </c>
      <c r="AQ125" s="29">
        <v>0</v>
      </c>
      <c r="AR125" s="29">
        <v>0</v>
      </c>
      <c r="AS125" s="13">
        <f t="shared" ref="AS125" si="825">AU125</f>
        <v>0</v>
      </c>
      <c r="AT125" s="29">
        <v>0</v>
      </c>
      <c r="AU125" s="29">
        <v>0</v>
      </c>
      <c r="AV125" s="29">
        <v>0</v>
      </c>
      <c r="AW125" s="13">
        <f t="shared" ref="AW125" si="826">AY125</f>
        <v>0</v>
      </c>
      <c r="AX125" s="29">
        <v>0</v>
      </c>
      <c r="AY125" s="29">
        <v>0</v>
      </c>
      <c r="AZ125" s="29">
        <v>0</v>
      </c>
    </row>
    <row r="126" spans="1:52" ht="126" x14ac:dyDescent="0.25">
      <c r="A126" s="10" t="s">
        <v>314</v>
      </c>
      <c r="B126" s="58" t="s">
        <v>341</v>
      </c>
      <c r="C126" s="41" t="s">
        <v>22</v>
      </c>
      <c r="D126" s="11" t="s">
        <v>54</v>
      </c>
      <c r="E126" s="13">
        <f t="shared" si="746"/>
        <v>600</v>
      </c>
      <c r="F126" s="13">
        <f t="shared" si="747"/>
        <v>0</v>
      </c>
      <c r="G126" s="13">
        <f t="shared" si="748"/>
        <v>600</v>
      </c>
      <c r="H126" s="13">
        <f t="shared" si="749"/>
        <v>0</v>
      </c>
      <c r="I126" s="13">
        <f t="shared" ref="I126" si="827">K126</f>
        <v>0</v>
      </c>
      <c r="J126" s="29">
        <v>0</v>
      </c>
      <c r="K126" s="13">
        <v>0</v>
      </c>
      <c r="L126" s="29">
        <v>0</v>
      </c>
      <c r="M126" s="13">
        <f t="shared" ref="M126" si="828">O126</f>
        <v>0</v>
      </c>
      <c r="N126" s="29">
        <v>0</v>
      </c>
      <c r="O126" s="36">
        <v>0</v>
      </c>
      <c r="P126" s="29">
        <v>0</v>
      </c>
      <c r="Q126" s="13">
        <f t="shared" ref="Q126" si="829">S126</f>
        <v>600</v>
      </c>
      <c r="R126" s="49">
        <v>0</v>
      </c>
      <c r="S126" s="62">
        <v>600</v>
      </c>
      <c r="T126" s="50">
        <v>0</v>
      </c>
      <c r="U126" s="13">
        <f t="shared" ref="U126" si="830">W126</f>
        <v>0</v>
      </c>
      <c r="V126" s="29">
        <v>0</v>
      </c>
      <c r="W126" s="36">
        <v>0</v>
      </c>
      <c r="X126" s="29">
        <v>0</v>
      </c>
      <c r="Y126" s="13">
        <f t="shared" ref="Y126" si="831">AA126</f>
        <v>0</v>
      </c>
      <c r="Z126" s="29">
        <v>0</v>
      </c>
      <c r="AA126" s="29">
        <v>0</v>
      </c>
      <c r="AB126" s="29">
        <v>0</v>
      </c>
      <c r="AC126" s="13">
        <f t="shared" ref="AC126" si="832">AE126</f>
        <v>0</v>
      </c>
      <c r="AD126" s="29">
        <v>0</v>
      </c>
      <c r="AE126" s="29">
        <v>0</v>
      </c>
      <c r="AF126" s="29">
        <v>0</v>
      </c>
      <c r="AG126" s="13">
        <f t="shared" ref="AG126" si="833">AI126</f>
        <v>0</v>
      </c>
      <c r="AH126" s="29">
        <v>0</v>
      </c>
      <c r="AI126" s="29">
        <v>0</v>
      </c>
      <c r="AJ126" s="29">
        <v>0</v>
      </c>
      <c r="AK126" s="13">
        <f t="shared" ref="AK126" si="834">AM126</f>
        <v>0</v>
      </c>
      <c r="AL126" s="29">
        <v>0</v>
      </c>
      <c r="AM126" s="29">
        <v>0</v>
      </c>
      <c r="AN126" s="29">
        <v>0</v>
      </c>
      <c r="AO126" s="13">
        <f t="shared" ref="AO126" si="835">AQ126</f>
        <v>0</v>
      </c>
      <c r="AP126" s="29">
        <v>0</v>
      </c>
      <c r="AQ126" s="29">
        <v>0</v>
      </c>
      <c r="AR126" s="29">
        <v>0</v>
      </c>
      <c r="AS126" s="13">
        <f t="shared" ref="AS126" si="836">AU126</f>
        <v>0</v>
      </c>
      <c r="AT126" s="29">
        <v>0</v>
      </c>
      <c r="AU126" s="29">
        <v>0</v>
      </c>
      <c r="AV126" s="29">
        <v>0</v>
      </c>
      <c r="AW126" s="13">
        <f t="shared" ref="AW126" si="837">AY126</f>
        <v>0</v>
      </c>
      <c r="AX126" s="29">
        <v>0</v>
      </c>
      <c r="AY126" s="29">
        <v>0</v>
      </c>
      <c r="AZ126" s="29">
        <v>0</v>
      </c>
    </row>
    <row r="127" spans="1:52" ht="110.25" x14ac:dyDescent="0.25">
      <c r="A127" s="10" t="s">
        <v>321</v>
      </c>
      <c r="B127" s="58" t="s">
        <v>347</v>
      </c>
      <c r="C127" s="41" t="s">
        <v>22</v>
      </c>
      <c r="D127" s="11" t="s">
        <v>54</v>
      </c>
      <c r="E127" s="13">
        <f t="shared" si="746"/>
        <v>492.3</v>
      </c>
      <c r="F127" s="13">
        <f t="shared" si="747"/>
        <v>0</v>
      </c>
      <c r="G127" s="13">
        <f t="shared" si="748"/>
        <v>492.3</v>
      </c>
      <c r="H127" s="13">
        <f t="shared" si="749"/>
        <v>0</v>
      </c>
      <c r="I127" s="13">
        <f t="shared" ref="I127" si="838">K127</f>
        <v>0</v>
      </c>
      <c r="J127" s="29">
        <v>0</v>
      </c>
      <c r="K127" s="13">
        <v>0</v>
      </c>
      <c r="L127" s="29">
        <v>0</v>
      </c>
      <c r="M127" s="13">
        <f t="shared" ref="M127" si="839">O127</f>
        <v>0</v>
      </c>
      <c r="N127" s="29">
        <v>0</v>
      </c>
      <c r="O127" s="36">
        <v>0</v>
      </c>
      <c r="P127" s="29">
        <v>0</v>
      </c>
      <c r="Q127" s="13">
        <f t="shared" ref="Q127" si="840">S127</f>
        <v>492.3</v>
      </c>
      <c r="R127" s="49">
        <v>0</v>
      </c>
      <c r="S127" s="62">
        <v>492.3</v>
      </c>
      <c r="T127" s="50">
        <v>0</v>
      </c>
      <c r="U127" s="13">
        <f t="shared" ref="U127" si="841">W127</f>
        <v>0</v>
      </c>
      <c r="V127" s="29">
        <v>0</v>
      </c>
      <c r="W127" s="36">
        <v>0</v>
      </c>
      <c r="X127" s="29">
        <v>0</v>
      </c>
      <c r="Y127" s="13">
        <f t="shared" ref="Y127" si="842">AA127</f>
        <v>0</v>
      </c>
      <c r="Z127" s="29">
        <v>0</v>
      </c>
      <c r="AA127" s="29">
        <v>0</v>
      </c>
      <c r="AB127" s="29">
        <v>0</v>
      </c>
      <c r="AC127" s="13">
        <f t="shared" ref="AC127" si="843">AE127</f>
        <v>0</v>
      </c>
      <c r="AD127" s="29">
        <v>0</v>
      </c>
      <c r="AE127" s="29">
        <v>0</v>
      </c>
      <c r="AF127" s="29">
        <v>0</v>
      </c>
      <c r="AG127" s="13">
        <f t="shared" ref="AG127" si="844">AI127</f>
        <v>0</v>
      </c>
      <c r="AH127" s="29">
        <v>0</v>
      </c>
      <c r="AI127" s="29">
        <v>0</v>
      </c>
      <c r="AJ127" s="29">
        <v>0</v>
      </c>
      <c r="AK127" s="13">
        <f t="shared" ref="AK127" si="845">AM127</f>
        <v>0</v>
      </c>
      <c r="AL127" s="29">
        <v>0</v>
      </c>
      <c r="AM127" s="29">
        <v>0</v>
      </c>
      <c r="AN127" s="29">
        <v>0</v>
      </c>
      <c r="AO127" s="13">
        <f t="shared" ref="AO127" si="846">AQ127</f>
        <v>0</v>
      </c>
      <c r="AP127" s="29">
        <v>0</v>
      </c>
      <c r="AQ127" s="29">
        <v>0</v>
      </c>
      <c r="AR127" s="29">
        <v>0</v>
      </c>
      <c r="AS127" s="13">
        <f t="shared" ref="AS127" si="847">AU127</f>
        <v>0</v>
      </c>
      <c r="AT127" s="29">
        <v>0</v>
      </c>
      <c r="AU127" s="29">
        <v>0</v>
      </c>
      <c r="AV127" s="29">
        <v>0</v>
      </c>
      <c r="AW127" s="13">
        <f t="shared" ref="AW127" si="848">AY127</f>
        <v>0</v>
      </c>
      <c r="AX127" s="29">
        <v>0</v>
      </c>
      <c r="AY127" s="29">
        <v>0</v>
      </c>
      <c r="AZ127" s="29">
        <v>0</v>
      </c>
    </row>
    <row r="128" spans="1:52" ht="94.5" x14ac:dyDescent="0.25">
      <c r="A128" s="10" t="s">
        <v>323</v>
      </c>
      <c r="B128" s="58" t="s">
        <v>348</v>
      </c>
      <c r="C128" s="41" t="s">
        <v>22</v>
      </c>
      <c r="D128" s="11" t="s">
        <v>54</v>
      </c>
      <c r="E128" s="13">
        <f t="shared" si="746"/>
        <v>208.3</v>
      </c>
      <c r="F128" s="13">
        <f t="shared" si="747"/>
        <v>0</v>
      </c>
      <c r="G128" s="13">
        <f t="shared" si="748"/>
        <v>208.3</v>
      </c>
      <c r="H128" s="13">
        <f t="shared" si="749"/>
        <v>0</v>
      </c>
      <c r="I128" s="13">
        <f t="shared" ref="I128" si="849">K128</f>
        <v>0</v>
      </c>
      <c r="J128" s="29">
        <v>0</v>
      </c>
      <c r="K128" s="13">
        <v>0</v>
      </c>
      <c r="L128" s="29">
        <v>0</v>
      </c>
      <c r="M128" s="13">
        <f t="shared" ref="M128" si="850">O128</f>
        <v>0</v>
      </c>
      <c r="N128" s="29">
        <v>0</v>
      </c>
      <c r="O128" s="36">
        <v>0</v>
      </c>
      <c r="P128" s="29">
        <v>0</v>
      </c>
      <c r="Q128" s="13">
        <f t="shared" ref="Q128" si="851">S128</f>
        <v>208.3</v>
      </c>
      <c r="R128" s="49">
        <v>0</v>
      </c>
      <c r="S128" s="62">
        <v>208.3</v>
      </c>
      <c r="T128" s="50">
        <v>0</v>
      </c>
      <c r="U128" s="13">
        <f t="shared" ref="U128" si="852">W128</f>
        <v>0</v>
      </c>
      <c r="V128" s="29">
        <v>0</v>
      </c>
      <c r="W128" s="36">
        <v>0</v>
      </c>
      <c r="X128" s="29">
        <v>0</v>
      </c>
      <c r="Y128" s="13">
        <f t="shared" ref="Y128" si="853">AA128</f>
        <v>0</v>
      </c>
      <c r="Z128" s="29">
        <v>0</v>
      </c>
      <c r="AA128" s="29">
        <v>0</v>
      </c>
      <c r="AB128" s="29">
        <v>0</v>
      </c>
      <c r="AC128" s="13">
        <f t="shared" ref="AC128" si="854">AE128</f>
        <v>0</v>
      </c>
      <c r="AD128" s="29">
        <v>0</v>
      </c>
      <c r="AE128" s="29">
        <v>0</v>
      </c>
      <c r="AF128" s="29">
        <v>0</v>
      </c>
      <c r="AG128" s="13">
        <f t="shared" ref="AG128" si="855">AI128</f>
        <v>0</v>
      </c>
      <c r="AH128" s="29">
        <v>0</v>
      </c>
      <c r="AI128" s="29">
        <v>0</v>
      </c>
      <c r="AJ128" s="29">
        <v>0</v>
      </c>
      <c r="AK128" s="13">
        <f t="shared" ref="AK128" si="856">AM128</f>
        <v>0</v>
      </c>
      <c r="AL128" s="29">
        <v>0</v>
      </c>
      <c r="AM128" s="29">
        <v>0</v>
      </c>
      <c r="AN128" s="29">
        <v>0</v>
      </c>
      <c r="AO128" s="13">
        <f t="shared" ref="AO128" si="857">AQ128</f>
        <v>0</v>
      </c>
      <c r="AP128" s="29">
        <v>0</v>
      </c>
      <c r="AQ128" s="29">
        <v>0</v>
      </c>
      <c r="AR128" s="29">
        <v>0</v>
      </c>
      <c r="AS128" s="13">
        <f t="shared" ref="AS128" si="858">AU128</f>
        <v>0</v>
      </c>
      <c r="AT128" s="29">
        <v>0</v>
      </c>
      <c r="AU128" s="29">
        <v>0</v>
      </c>
      <c r="AV128" s="29">
        <v>0</v>
      </c>
      <c r="AW128" s="13">
        <f t="shared" ref="AW128" si="859">AY128</f>
        <v>0</v>
      </c>
      <c r="AX128" s="29">
        <v>0</v>
      </c>
      <c r="AY128" s="29">
        <v>0</v>
      </c>
      <c r="AZ128" s="29">
        <v>0</v>
      </c>
    </row>
    <row r="129" spans="1:52" ht="94.5" x14ac:dyDescent="0.25">
      <c r="A129" s="10" t="s">
        <v>329</v>
      </c>
      <c r="B129" s="58" t="s">
        <v>332</v>
      </c>
      <c r="C129" s="41" t="s">
        <v>22</v>
      </c>
      <c r="D129" s="11" t="s">
        <v>54</v>
      </c>
      <c r="E129" s="13">
        <f t="shared" si="746"/>
        <v>122</v>
      </c>
      <c r="F129" s="13">
        <f t="shared" si="747"/>
        <v>0</v>
      </c>
      <c r="G129" s="13">
        <f t="shared" si="748"/>
        <v>122</v>
      </c>
      <c r="H129" s="13">
        <f t="shared" si="749"/>
        <v>0</v>
      </c>
      <c r="I129" s="13">
        <f t="shared" ref="I129:I132" si="860">K129</f>
        <v>0</v>
      </c>
      <c r="J129" s="29">
        <v>0</v>
      </c>
      <c r="K129" s="13">
        <v>0</v>
      </c>
      <c r="L129" s="29">
        <v>0</v>
      </c>
      <c r="M129" s="13">
        <f t="shared" ref="M129:M132" si="861">O129</f>
        <v>0</v>
      </c>
      <c r="N129" s="29">
        <v>0</v>
      </c>
      <c r="O129" s="36">
        <v>0</v>
      </c>
      <c r="P129" s="29">
        <v>0</v>
      </c>
      <c r="Q129" s="13">
        <f t="shared" ref="Q129:Q132" si="862">S129</f>
        <v>122</v>
      </c>
      <c r="R129" s="49">
        <v>0</v>
      </c>
      <c r="S129" s="64">
        <v>122</v>
      </c>
      <c r="T129" s="50">
        <v>0</v>
      </c>
      <c r="U129" s="13">
        <f t="shared" ref="U129:U132" si="863">W129</f>
        <v>0</v>
      </c>
      <c r="V129" s="29">
        <v>0</v>
      </c>
      <c r="W129" s="36">
        <v>0</v>
      </c>
      <c r="X129" s="29">
        <v>0</v>
      </c>
      <c r="Y129" s="13">
        <f t="shared" ref="Y129:Y132" si="864">AA129</f>
        <v>0</v>
      </c>
      <c r="Z129" s="29">
        <v>0</v>
      </c>
      <c r="AA129" s="29">
        <v>0</v>
      </c>
      <c r="AB129" s="29">
        <v>0</v>
      </c>
      <c r="AC129" s="13">
        <f t="shared" ref="AC129:AC132" si="865">AE129</f>
        <v>0</v>
      </c>
      <c r="AD129" s="29">
        <v>0</v>
      </c>
      <c r="AE129" s="29">
        <v>0</v>
      </c>
      <c r="AF129" s="29">
        <v>0</v>
      </c>
      <c r="AG129" s="13">
        <f t="shared" ref="AG129:AG132" si="866">AI129</f>
        <v>0</v>
      </c>
      <c r="AH129" s="29">
        <v>0</v>
      </c>
      <c r="AI129" s="29">
        <v>0</v>
      </c>
      <c r="AJ129" s="29">
        <v>0</v>
      </c>
      <c r="AK129" s="13">
        <f t="shared" ref="AK129:AK132" si="867">AM129</f>
        <v>0</v>
      </c>
      <c r="AL129" s="29">
        <v>0</v>
      </c>
      <c r="AM129" s="29">
        <v>0</v>
      </c>
      <c r="AN129" s="29">
        <v>0</v>
      </c>
      <c r="AO129" s="13">
        <f t="shared" ref="AO129:AO132" si="868">AQ129</f>
        <v>0</v>
      </c>
      <c r="AP129" s="29">
        <v>0</v>
      </c>
      <c r="AQ129" s="29">
        <v>0</v>
      </c>
      <c r="AR129" s="29">
        <v>0</v>
      </c>
      <c r="AS129" s="13">
        <f t="shared" ref="AS129:AS132" si="869">AU129</f>
        <v>0</v>
      </c>
      <c r="AT129" s="29">
        <v>0</v>
      </c>
      <c r="AU129" s="29">
        <v>0</v>
      </c>
      <c r="AV129" s="29">
        <v>0</v>
      </c>
      <c r="AW129" s="13">
        <f t="shared" ref="AW129:AW132" si="870">AY129</f>
        <v>0</v>
      </c>
      <c r="AX129" s="29">
        <v>0</v>
      </c>
      <c r="AY129" s="29">
        <v>0</v>
      </c>
      <c r="AZ129" s="29">
        <v>0</v>
      </c>
    </row>
    <row r="130" spans="1:52" ht="110.25" x14ac:dyDescent="0.25">
      <c r="A130" s="10" t="s">
        <v>330</v>
      </c>
      <c r="B130" s="58" t="s">
        <v>333</v>
      </c>
      <c r="C130" s="41" t="s">
        <v>22</v>
      </c>
      <c r="D130" s="11" t="s">
        <v>54</v>
      </c>
      <c r="E130" s="13">
        <f t="shared" si="746"/>
        <v>113.8</v>
      </c>
      <c r="F130" s="13">
        <f t="shared" si="747"/>
        <v>0</v>
      </c>
      <c r="G130" s="13">
        <f t="shared" si="748"/>
        <v>113.8</v>
      </c>
      <c r="H130" s="13">
        <f t="shared" si="749"/>
        <v>0</v>
      </c>
      <c r="I130" s="13">
        <f t="shared" si="860"/>
        <v>0</v>
      </c>
      <c r="J130" s="29">
        <v>0</v>
      </c>
      <c r="K130" s="13">
        <v>0</v>
      </c>
      <c r="L130" s="29">
        <v>0</v>
      </c>
      <c r="M130" s="13">
        <f t="shared" si="861"/>
        <v>0</v>
      </c>
      <c r="N130" s="29">
        <v>0</v>
      </c>
      <c r="O130" s="36">
        <v>0</v>
      </c>
      <c r="P130" s="29">
        <v>0</v>
      </c>
      <c r="Q130" s="13">
        <f t="shared" si="862"/>
        <v>113.8</v>
      </c>
      <c r="R130" s="49">
        <v>0</v>
      </c>
      <c r="S130" s="64">
        <v>113.8</v>
      </c>
      <c r="T130" s="50">
        <v>0</v>
      </c>
      <c r="U130" s="13">
        <f t="shared" si="863"/>
        <v>0</v>
      </c>
      <c r="V130" s="29">
        <v>0</v>
      </c>
      <c r="W130" s="36">
        <v>0</v>
      </c>
      <c r="X130" s="29">
        <v>0</v>
      </c>
      <c r="Y130" s="13">
        <f t="shared" si="864"/>
        <v>0</v>
      </c>
      <c r="Z130" s="29">
        <v>0</v>
      </c>
      <c r="AA130" s="29">
        <v>0</v>
      </c>
      <c r="AB130" s="29">
        <v>0</v>
      </c>
      <c r="AC130" s="13">
        <f t="shared" si="865"/>
        <v>0</v>
      </c>
      <c r="AD130" s="29">
        <v>0</v>
      </c>
      <c r="AE130" s="29">
        <v>0</v>
      </c>
      <c r="AF130" s="29">
        <v>0</v>
      </c>
      <c r="AG130" s="13">
        <f t="shared" si="866"/>
        <v>0</v>
      </c>
      <c r="AH130" s="29">
        <v>0</v>
      </c>
      <c r="AI130" s="29">
        <v>0</v>
      </c>
      <c r="AJ130" s="29">
        <v>0</v>
      </c>
      <c r="AK130" s="13">
        <f t="shared" si="867"/>
        <v>0</v>
      </c>
      <c r="AL130" s="29">
        <v>0</v>
      </c>
      <c r="AM130" s="29">
        <v>0</v>
      </c>
      <c r="AN130" s="29">
        <v>0</v>
      </c>
      <c r="AO130" s="13">
        <f t="shared" si="868"/>
        <v>0</v>
      </c>
      <c r="AP130" s="29">
        <v>0</v>
      </c>
      <c r="AQ130" s="29">
        <v>0</v>
      </c>
      <c r="AR130" s="29">
        <v>0</v>
      </c>
      <c r="AS130" s="13">
        <f t="shared" si="869"/>
        <v>0</v>
      </c>
      <c r="AT130" s="29">
        <v>0</v>
      </c>
      <c r="AU130" s="29">
        <v>0</v>
      </c>
      <c r="AV130" s="29">
        <v>0</v>
      </c>
      <c r="AW130" s="13">
        <f t="shared" si="870"/>
        <v>0</v>
      </c>
      <c r="AX130" s="29">
        <v>0</v>
      </c>
      <c r="AY130" s="29">
        <v>0</v>
      </c>
      <c r="AZ130" s="29">
        <v>0</v>
      </c>
    </row>
    <row r="131" spans="1:52" ht="94.5" x14ac:dyDescent="0.25">
      <c r="A131" s="10" t="s">
        <v>331</v>
      </c>
      <c r="B131" s="58" t="s">
        <v>334</v>
      </c>
      <c r="C131" s="41" t="s">
        <v>22</v>
      </c>
      <c r="D131" s="11" t="s">
        <v>54</v>
      </c>
      <c r="E131" s="13">
        <f t="shared" si="746"/>
        <v>100.7</v>
      </c>
      <c r="F131" s="13">
        <f t="shared" si="747"/>
        <v>0</v>
      </c>
      <c r="G131" s="13">
        <f t="shared" si="748"/>
        <v>100.7</v>
      </c>
      <c r="H131" s="13">
        <f t="shared" si="749"/>
        <v>0</v>
      </c>
      <c r="I131" s="13">
        <f t="shared" si="860"/>
        <v>0</v>
      </c>
      <c r="J131" s="29">
        <v>0</v>
      </c>
      <c r="K131" s="13">
        <v>0</v>
      </c>
      <c r="L131" s="29">
        <v>0</v>
      </c>
      <c r="M131" s="13">
        <f t="shared" si="861"/>
        <v>0</v>
      </c>
      <c r="N131" s="29">
        <v>0</v>
      </c>
      <c r="O131" s="36">
        <v>0</v>
      </c>
      <c r="P131" s="29">
        <v>0</v>
      </c>
      <c r="Q131" s="13">
        <f t="shared" si="862"/>
        <v>100.7</v>
      </c>
      <c r="R131" s="49">
        <v>0</v>
      </c>
      <c r="S131" s="64">
        <v>100.7</v>
      </c>
      <c r="T131" s="50">
        <v>0</v>
      </c>
      <c r="U131" s="13">
        <f t="shared" si="863"/>
        <v>0</v>
      </c>
      <c r="V131" s="29">
        <v>0</v>
      </c>
      <c r="W131" s="36">
        <v>0</v>
      </c>
      <c r="X131" s="29">
        <v>0</v>
      </c>
      <c r="Y131" s="13">
        <f t="shared" si="864"/>
        <v>0</v>
      </c>
      <c r="Z131" s="29">
        <v>0</v>
      </c>
      <c r="AA131" s="29">
        <v>0</v>
      </c>
      <c r="AB131" s="29">
        <v>0</v>
      </c>
      <c r="AC131" s="13">
        <f t="shared" si="865"/>
        <v>0</v>
      </c>
      <c r="AD131" s="29">
        <v>0</v>
      </c>
      <c r="AE131" s="29">
        <v>0</v>
      </c>
      <c r="AF131" s="29">
        <v>0</v>
      </c>
      <c r="AG131" s="13">
        <f t="shared" si="866"/>
        <v>0</v>
      </c>
      <c r="AH131" s="29">
        <v>0</v>
      </c>
      <c r="AI131" s="29">
        <v>0</v>
      </c>
      <c r="AJ131" s="29">
        <v>0</v>
      </c>
      <c r="AK131" s="13">
        <f t="shared" si="867"/>
        <v>0</v>
      </c>
      <c r="AL131" s="29">
        <v>0</v>
      </c>
      <c r="AM131" s="29">
        <v>0</v>
      </c>
      <c r="AN131" s="29">
        <v>0</v>
      </c>
      <c r="AO131" s="13">
        <f t="shared" si="868"/>
        <v>0</v>
      </c>
      <c r="AP131" s="29">
        <v>0</v>
      </c>
      <c r="AQ131" s="29">
        <v>0</v>
      </c>
      <c r="AR131" s="29">
        <v>0</v>
      </c>
      <c r="AS131" s="13">
        <f t="shared" si="869"/>
        <v>0</v>
      </c>
      <c r="AT131" s="29">
        <v>0</v>
      </c>
      <c r="AU131" s="29">
        <v>0</v>
      </c>
      <c r="AV131" s="29">
        <v>0</v>
      </c>
      <c r="AW131" s="13">
        <f t="shared" si="870"/>
        <v>0</v>
      </c>
      <c r="AX131" s="29">
        <v>0</v>
      </c>
      <c r="AY131" s="29">
        <v>0</v>
      </c>
      <c r="AZ131" s="29">
        <v>0</v>
      </c>
    </row>
    <row r="132" spans="1:52" ht="94.5" x14ac:dyDescent="0.25">
      <c r="A132" s="10" t="s">
        <v>339</v>
      </c>
      <c r="B132" s="58" t="s">
        <v>335</v>
      </c>
      <c r="C132" s="41" t="s">
        <v>22</v>
      </c>
      <c r="D132" s="11" t="s">
        <v>54</v>
      </c>
      <c r="E132" s="13">
        <f t="shared" si="746"/>
        <v>123.8</v>
      </c>
      <c r="F132" s="13">
        <f t="shared" si="747"/>
        <v>0</v>
      </c>
      <c r="G132" s="13">
        <f t="shared" si="748"/>
        <v>123.8</v>
      </c>
      <c r="H132" s="13">
        <f t="shared" si="749"/>
        <v>0</v>
      </c>
      <c r="I132" s="13">
        <f t="shared" si="860"/>
        <v>0</v>
      </c>
      <c r="J132" s="29">
        <v>0</v>
      </c>
      <c r="K132" s="13">
        <v>0</v>
      </c>
      <c r="L132" s="29">
        <v>0</v>
      </c>
      <c r="M132" s="13">
        <f t="shared" si="861"/>
        <v>0</v>
      </c>
      <c r="N132" s="29">
        <v>0</v>
      </c>
      <c r="O132" s="36">
        <v>0</v>
      </c>
      <c r="P132" s="29">
        <v>0</v>
      </c>
      <c r="Q132" s="13">
        <f t="shared" si="862"/>
        <v>123.8</v>
      </c>
      <c r="R132" s="49">
        <v>0</v>
      </c>
      <c r="S132" s="64">
        <v>123.8</v>
      </c>
      <c r="T132" s="50">
        <v>0</v>
      </c>
      <c r="U132" s="13">
        <f t="shared" si="863"/>
        <v>0</v>
      </c>
      <c r="V132" s="29">
        <v>0</v>
      </c>
      <c r="W132" s="36">
        <v>0</v>
      </c>
      <c r="X132" s="29">
        <v>0</v>
      </c>
      <c r="Y132" s="13">
        <f t="shared" si="864"/>
        <v>0</v>
      </c>
      <c r="Z132" s="29">
        <v>0</v>
      </c>
      <c r="AA132" s="29">
        <v>0</v>
      </c>
      <c r="AB132" s="29">
        <v>0</v>
      </c>
      <c r="AC132" s="13">
        <f t="shared" si="865"/>
        <v>0</v>
      </c>
      <c r="AD132" s="29">
        <v>0</v>
      </c>
      <c r="AE132" s="29">
        <v>0</v>
      </c>
      <c r="AF132" s="29">
        <v>0</v>
      </c>
      <c r="AG132" s="13">
        <f t="shared" si="866"/>
        <v>0</v>
      </c>
      <c r="AH132" s="29">
        <v>0</v>
      </c>
      <c r="AI132" s="29">
        <v>0</v>
      </c>
      <c r="AJ132" s="29">
        <v>0</v>
      </c>
      <c r="AK132" s="13">
        <f t="shared" si="867"/>
        <v>0</v>
      </c>
      <c r="AL132" s="29">
        <v>0</v>
      </c>
      <c r="AM132" s="29">
        <v>0</v>
      </c>
      <c r="AN132" s="29">
        <v>0</v>
      </c>
      <c r="AO132" s="13">
        <f t="shared" si="868"/>
        <v>0</v>
      </c>
      <c r="AP132" s="29">
        <v>0</v>
      </c>
      <c r="AQ132" s="29">
        <v>0</v>
      </c>
      <c r="AR132" s="29">
        <v>0</v>
      </c>
      <c r="AS132" s="13">
        <f t="shared" si="869"/>
        <v>0</v>
      </c>
      <c r="AT132" s="29">
        <v>0</v>
      </c>
      <c r="AU132" s="29">
        <v>0</v>
      </c>
      <c r="AV132" s="29">
        <v>0</v>
      </c>
      <c r="AW132" s="13">
        <f t="shared" si="870"/>
        <v>0</v>
      </c>
      <c r="AX132" s="29">
        <v>0</v>
      </c>
      <c r="AY132" s="29">
        <v>0</v>
      </c>
      <c r="AZ132" s="29">
        <v>0</v>
      </c>
    </row>
    <row r="133" spans="1:52" ht="78.75" x14ac:dyDescent="0.25">
      <c r="A133" s="10" t="s">
        <v>340</v>
      </c>
      <c r="B133" s="58" t="s">
        <v>359</v>
      </c>
      <c r="C133" s="41" t="s">
        <v>22</v>
      </c>
      <c r="D133" s="11" t="s">
        <v>54</v>
      </c>
      <c r="E133" s="13">
        <f t="shared" si="746"/>
        <v>170</v>
      </c>
      <c r="F133" s="13">
        <f t="shared" si="747"/>
        <v>0</v>
      </c>
      <c r="G133" s="13">
        <f t="shared" si="748"/>
        <v>170</v>
      </c>
      <c r="H133" s="13">
        <f t="shared" si="749"/>
        <v>0</v>
      </c>
      <c r="I133" s="13">
        <f t="shared" ref="I133:I134" si="871">K133</f>
        <v>0</v>
      </c>
      <c r="J133" s="29">
        <v>0</v>
      </c>
      <c r="K133" s="13">
        <v>0</v>
      </c>
      <c r="L133" s="29">
        <v>0</v>
      </c>
      <c r="M133" s="13">
        <f t="shared" ref="M133:M134" si="872">O133</f>
        <v>0</v>
      </c>
      <c r="N133" s="29">
        <v>0</v>
      </c>
      <c r="O133" s="36">
        <v>0</v>
      </c>
      <c r="P133" s="29">
        <v>0</v>
      </c>
      <c r="Q133" s="13">
        <f t="shared" ref="Q133:Q134" si="873">S133</f>
        <v>170</v>
      </c>
      <c r="R133" s="49">
        <v>0</v>
      </c>
      <c r="S133" s="64">
        <v>170</v>
      </c>
      <c r="T133" s="50">
        <v>0</v>
      </c>
      <c r="U133" s="13">
        <f t="shared" ref="U133:U134" si="874">W133</f>
        <v>0</v>
      </c>
      <c r="V133" s="29">
        <v>0</v>
      </c>
      <c r="W133" s="36">
        <v>0</v>
      </c>
      <c r="X133" s="29">
        <v>0</v>
      </c>
      <c r="Y133" s="13">
        <f t="shared" ref="Y133:Y134" si="875">AA133</f>
        <v>0</v>
      </c>
      <c r="Z133" s="29">
        <v>0</v>
      </c>
      <c r="AA133" s="29">
        <v>0</v>
      </c>
      <c r="AB133" s="29">
        <v>0</v>
      </c>
      <c r="AC133" s="13">
        <f t="shared" ref="AC133:AC134" si="876">AE133</f>
        <v>0</v>
      </c>
      <c r="AD133" s="29">
        <v>0</v>
      </c>
      <c r="AE133" s="29">
        <v>0</v>
      </c>
      <c r="AF133" s="29">
        <v>0</v>
      </c>
      <c r="AG133" s="13">
        <f t="shared" ref="AG133:AG134" si="877">AI133</f>
        <v>0</v>
      </c>
      <c r="AH133" s="29">
        <v>0</v>
      </c>
      <c r="AI133" s="29">
        <v>0</v>
      </c>
      <c r="AJ133" s="29">
        <v>0</v>
      </c>
      <c r="AK133" s="13">
        <f t="shared" ref="AK133:AK134" si="878">AM133</f>
        <v>0</v>
      </c>
      <c r="AL133" s="29">
        <v>0</v>
      </c>
      <c r="AM133" s="29">
        <v>0</v>
      </c>
      <c r="AN133" s="29">
        <v>0</v>
      </c>
      <c r="AO133" s="13">
        <f t="shared" ref="AO133:AO134" si="879">AQ133</f>
        <v>0</v>
      </c>
      <c r="AP133" s="29">
        <v>0</v>
      </c>
      <c r="AQ133" s="29">
        <v>0</v>
      </c>
      <c r="AR133" s="29">
        <v>0</v>
      </c>
      <c r="AS133" s="13">
        <f t="shared" ref="AS133:AS134" si="880">AU133</f>
        <v>0</v>
      </c>
      <c r="AT133" s="29">
        <v>0</v>
      </c>
      <c r="AU133" s="29">
        <v>0</v>
      </c>
      <c r="AV133" s="29">
        <v>0</v>
      </c>
      <c r="AW133" s="13">
        <f t="shared" ref="AW133:AW134" si="881">AY133</f>
        <v>0</v>
      </c>
      <c r="AX133" s="29">
        <v>0</v>
      </c>
      <c r="AY133" s="29">
        <v>0</v>
      </c>
      <c r="AZ133" s="29">
        <v>0</v>
      </c>
    </row>
    <row r="134" spans="1:52" ht="78.75" x14ac:dyDescent="0.25">
      <c r="A134" s="10" t="s">
        <v>357</v>
      </c>
      <c r="B134" s="58" t="s">
        <v>360</v>
      </c>
      <c r="C134" s="41" t="s">
        <v>22</v>
      </c>
      <c r="D134" s="11" t="s">
        <v>54</v>
      </c>
      <c r="E134" s="13">
        <f t="shared" si="746"/>
        <v>170</v>
      </c>
      <c r="F134" s="13">
        <f t="shared" si="747"/>
        <v>0</v>
      </c>
      <c r="G134" s="13">
        <f t="shared" si="748"/>
        <v>170</v>
      </c>
      <c r="H134" s="13">
        <f t="shared" si="749"/>
        <v>0</v>
      </c>
      <c r="I134" s="13">
        <f t="shared" si="871"/>
        <v>0</v>
      </c>
      <c r="J134" s="29">
        <v>0</v>
      </c>
      <c r="K134" s="13">
        <v>0</v>
      </c>
      <c r="L134" s="29">
        <v>0</v>
      </c>
      <c r="M134" s="13">
        <f t="shared" si="872"/>
        <v>0</v>
      </c>
      <c r="N134" s="29">
        <v>0</v>
      </c>
      <c r="O134" s="36">
        <v>0</v>
      </c>
      <c r="P134" s="29">
        <v>0</v>
      </c>
      <c r="Q134" s="13">
        <f t="shared" si="873"/>
        <v>170</v>
      </c>
      <c r="R134" s="49">
        <v>0</v>
      </c>
      <c r="S134" s="64">
        <v>170</v>
      </c>
      <c r="T134" s="50">
        <v>0</v>
      </c>
      <c r="U134" s="13">
        <f t="shared" si="874"/>
        <v>0</v>
      </c>
      <c r="V134" s="29">
        <v>0</v>
      </c>
      <c r="W134" s="36">
        <v>0</v>
      </c>
      <c r="X134" s="29">
        <v>0</v>
      </c>
      <c r="Y134" s="13">
        <f t="shared" si="875"/>
        <v>0</v>
      </c>
      <c r="Z134" s="29">
        <v>0</v>
      </c>
      <c r="AA134" s="29">
        <v>0</v>
      </c>
      <c r="AB134" s="29">
        <v>0</v>
      </c>
      <c r="AC134" s="13">
        <f t="shared" si="876"/>
        <v>0</v>
      </c>
      <c r="AD134" s="29">
        <v>0</v>
      </c>
      <c r="AE134" s="29">
        <v>0</v>
      </c>
      <c r="AF134" s="29">
        <v>0</v>
      </c>
      <c r="AG134" s="13">
        <f t="shared" si="877"/>
        <v>0</v>
      </c>
      <c r="AH134" s="29">
        <v>0</v>
      </c>
      <c r="AI134" s="29">
        <v>0</v>
      </c>
      <c r="AJ134" s="29">
        <v>0</v>
      </c>
      <c r="AK134" s="13">
        <f t="shared" si="878"/>
        <v>0</v>
      </c>
      <c r="AL134" s="29">
        <v>0</v>
      </c>
      <c r="AM134" s="29">
        <v>0</v>
      </c>
      <c r="AN134" s="29">
        <v>0</v>
      </c>
      <c r="AO134" s="13">
        <f t="shared" si="879"/>
        <v>0</v>
      </c>
      <c r="AP134" s="29">
        <v>0</v>
      </c>
      <c r="AQ134" s="29">
        <v>0</v>
      </c>
      <c r="AR134" s="29">
        <v>0</v>
      </c>
      <c r="AS134" s="13">
        <f t="shared" si="880"/>
        <v>0</v>
      </c>
      <c r="AT134" s="29">
        <v>0</v>
      </c>
      <c r="AU134" s="29">
        <v>0</v>
      </c>
      <c r="AV134" s="29">
        <v>0</v>
      </c>
      <c r="AW134" s="13">
        <f t="shared" si="881"/>
        <v>0</v>
      </c>
      <c r="AX134" s="29">
        <v>0</v>
      </c>
      <c r="AY134" s="29">
        <v>0</v>
      </c>
      <c r="AZ134" s="29">
        <v>0</v>
      </c>
    </row>
    <row r="135" spans="1:52" ht="94.5" x14ac:dyDescent="0.25">
      <c r="A135" s="10" t="s">
        <v>358</v>
      </c>
      <c r="B135" s="58" t="s">
        <v>362</v>
      </c>
      <c r="C135" s="41" t="s">
        <v>22</v>
      </c>
      <c r="D135" s="11" t="s">
        <v>54</v>
      </c>
      <c r="E135" s="13">
        <f t="shared" si="746"/>
        <v>515</v>
      </c>
      <c r="F135" s="13">
        <f t="shared" si="747"/>
        <v>0</v>
      </c>
      <c r="G135" s="13">
        <f t="shared" si="748"/>
        <v>515</v>
      </c>
      <c r="H135" s="13">
        <f t="shared" si="749"/>
        <v>0</v>
      </c>
      <c r="I135" s="13">
        <f t="shared" ref="I135" si="882">K135</f>
        <v>0</v>
      </c>
      <c r="J135" s="29">
        <v>0</v>
      </c>
      <c r="K135" s="13">
        <v>0</v>
      </c>
      <c r="L135" s="29">
        <v>0</v>
      </c>
      <c r="M135" s="13">
        <f t="shared" ref="M135" si="883">O135</f>
        <v>0</v>
      </c>
      <c r="N135" s="29">
        <v>0</v>
      </c>
      <c r="O135" s="36">
        <v>0</v>
      </c>
      <c r="P135" s="29">
        <v>0</v>
      </c>
      <c r="Q135" s="13">
        <f t="shared" ref="Q135" si="884">S135</f>
        <v>515</v>
      </c>
      <c r="R135" s="49">
        <v>0</v>
      </c>
      <c r="S135" s="64">
        <v>515</v>
      </c>
      <c r="T135" s="50">
        <v>0</v>
      </c>
      <c r="U135" s="13">
        <f t="shared" ref="U135" si="885">W135</f>
        <v>0</v>
      </c>
      <c r="V135" s="29">
        <v>0</v>
      </c>
      <c r="W135" s="36">
        <v>0</v>
      </c>
      <c r="X135" s="29">
        <v>0</v>
      </c>
      <c r="Y135" s="13">
        <f t="shared" ref="Y135" si="886">AA135</f>
        <v>0</v>
      </c>
      <c r="Z135" s="29">
        <v>0</v>
      </c>
      <c r="AA135" s="29">
        <v>0</v>
      </c>
      <c r="AB135" s="29">
        <v>0</v>
      </c>
      <c r="AC135" s="13">
        <f t="shared" ref="AC135" si="887">AE135</f>
        <v>0</v>
      </c>
      <c r="AD135" s="29">
        <v>0</v>
      </c>
      <c r="AE135" s="29">
        <v>0</v>
      </c>
      <c r="AF135" s="29">
        <v>0</v>
      </c>
      <c r="AG135" s="13">
        <f t="shared" ref="AG135" si="888">AI135</f>
        <v>0</v>
      </c>
      <c r="AH135" s="29">
        <v>0</v>
      </c>
      <c r="AI135" s="29">
        <v>0</v>
      </c>
      <c r="AJ135" s="29">
        <v>0</v>
      </c>
      <c r="AK135" s="13">
        <f t="shared" ref="AK135" si="889">AM135</f>
        <v>0</v>
      </c>
      <c r="AL135" s="29">
        <v>0</v>
      </c>
      <c r="AM135" s="29">
        <v>0</v>
      </c>
      <c r="AN135" s="29">
        <v>0</v>
      </c>
      <c r="AO135" s="13">
        <f t="shared" ref="AO135" si="890">AQ135</f>
        <v>0</v>
      </c>
      <c r="AP135" s="29">
        <v>0</v>
      </c>
      <c r="AQ135" s="29">
        <v>0</v>
      </c>
      <c r="AR135" s="29">
        <v>0</v>
      </c>
      <c r="AS135" s="13">
        <f t="shared" ref="AS135" si="891">AU135</f>
        <v>0</v>
      </c>
      <c r="AT135" s="29">
        <v>0</v>
      </c>
      <c r="AU135" s="29">
        <v>0</v>
      </c>
      <c r="AV135" s="29">
        <v>0</v>
      </c>
      <c r="AW135" s="13">
        <f t="shared" ref="AW135" si="892">AY135</f>
        <v>0</v>
      </c>
      <c r="AX135" s="29">
        <v>0</v>
      </c>
      <c r="AY135" s="29">
        <v>0</v>
      </c>
      <c r="AZ135" s="29">
        <v>0</v>
      </c>
    </row>
    <row r="136" spans="1:52" ht="63" x14ac:dyDescent="0.25">
      <c r="A136" s="10" t="s">
        <v>361</v>
      </c>
      <c r="B136" s="58" t="s">
        <v>364</v>
      </c>
      <c r="C136" s="41" t="s">
        <v>22</v>
      </c>
      <c r="D136" s="11" t="s">
        <v>54</v>
      </c>
      <c r="E136" s="13">
        <f t="shared" si="746"/>
        <v>492.1</v>
      </c>
      <c r="F136" s="13">
        <f t="shared" si="747"/>
        <v>0</v>
      </c>
      <c r="G136" s="13">
        <f t="shared" si="748"/>
        <v>492.1</v>
      </c>
      <c r="H136" s="13">
        <f t="shared" si="749"/>
        <v>0</v>
      </c>
      <c r="I136" s="13">
        <f t="shared" ref="I136" si="893">K136</f>
        <v>0</v>
      </c>
      <c r="J136" s="29">
        <v>0</v>
      </c>
      <c r="K136" s="13">
        <v>0</v>
      </c>
      <c r="L136" s="29">
        <v>0</v>
      </c>
      <c r="M136" s="13">
        <f t="shared" ref="M136" si="894">O136</f>
        <v>0</v>
      </c>
      <c r="N136" s="29">
        <v>0</v>
      </c>
      <c r="O136" s="36">
        <v>0</v>
      </c>
      <c r="P136" s="29">
        <v>0</v>
      </c>
      <c r="Q136" s="13">
        <f t="shared" ref="Q136" si="895">S136</f>
        <v>492.1</v>
      </c>
      <c r="R136" s="49">
        <v>0</v>
      </c>
      <c r="S136" s="64">
        <v>492.1</v>
      </c>
      <c r="T136" s="50">
        <v>0</v>
      </c>
      <c r="U136" s="13">
        <f t="shared" ref="U136" si="896">W136</f>
        <v>0</v>
      </c>
      <c r="V136" s="29">
        <v>0</v>
      </c>
      <c r="W136" s="36">
        <v>0</v>
      </c>
      <c r="X136" s="29">
        <v>0</v>
      </c>
      <c r="Y136" s="13">
        <f t="shared" ref="Y136" si="897">AA136</f>
        <v>0</v>
      </c>
      <c r="Z136" s="29">
        <v>0</v>
      </c>
      <c r="AA136" s="29">
        <v>0</v>
      </c>
      <c r="AB136" s="29">
        <v>0</v>
      </c>
      <c r="AC136" s="13">
        <f t="shared" ref="AC136" si="898">AE136</f>
        <v>0</v>
      </c>
      <c r="AD136" s="29">
        <v>0</v>
      </c>
      <c r="AE136" s="29">
        <v>0</v>
      </c>
      <c r="AF136" s="29">
        <v>0</v>
      </c>
      <c r="AG136" s="13">
        <f t="shared" ref="AG136" si="899">AI136</f>
        <v>0</v>
      </c>
      <c r="AH136" s="29">
        <v>0</v>
      </c>
      <c r="AI136" s="29">
        <v>0</v>
      </c>
      <c r="AJ136" s="29">
        <v>0</v>
      </c>
      <c r="AK136" s="13">
        <f t="shared" ref="AK136" si="900">AM136</f>
        <v>0</v>
      </c>
      <c r="AL136" s="29">
        <v>0</v>
      </c>
      <c r="AM136" s="29">
        <v>0</v>
      </c>
      <c r="AN136" s="29">
        <v>0</v>
      </c>
      <c r="AO136" s="13">
        <f t="shared" ref="AO136" si="901">AQ136</f>
        <v>0</v>
      </c>
      <c r="AP136" s="29">
        <v>0</v>
      </c>
      <c r="AQ136" s="29">
        <v>0</v>
      </c>
      <c r="AR136" s="29">
        <v>0</v>
      </c>
      <c r="AS136" s="13">
        <f t="shared" ref="AS136" si="902">AU136</f>
        <v>0</v>
      </c>
      <c r="AT136" s="29">
        <v>0</v>
      </c>
      <c r="AU136" s="29">
        <v>0</v>
      </c>
      <c r="AV136" s="29">
        <v>0</v>
      </c>
      <c r="AW136" s="13">
        <f t="shared" ref="AW136" si="903">AY136</f>
        <v>0</v>
      </c>
      <c r="AX136" s="29">
        <v>0</v>
      </c>
      <c r="AY136" s="29">
        <v>0</v>
      </c>
      <c r="AZ136" s="29">
        <v>0</v>
      </c>
    </row>
    <row r="137" spans="1:52" ht="78.75" x14ac:dyDescent="0.25">
      <c r="A137" s="10" t="s">
        <v>366</v>
      </c>
      <c r="B137" s="58" t="s">
        <v>372</v>
      </c>
      <c r="C137" s="41" t="s">
        <v>22</v>
      </c>
      <c r="D137" s="11" t="s">
        <v>54</v>
      </c>
      <c r="E137" s="13">
        <f t="shared" si="746"/>
        <v>4846.5999999999995</v>
      </c>
      <c r="F137" s="13">
        <f t="shared" si="747"/>
        <v>0</v>
      </c>
      <c r="G137" s="13">
        <f t="shared" si="748"/>
        <v>4846.5999999999995</v>
      </c>
      <c r="H137" s="13">
        <f t="shared" si="749"/>
        <v>0</v>
      </c>
      <c r="I137" s="13">
        <f t="shared" ref="I137:I138" si="904">K137</f>
        <v>0</v>
      </c>
      <c r="J137" s="29">
        <v>0</v>
      </c>
      <c r="K137" s="13">
        <v>0</v>
      </c>
      <c r="L137" s="29">
        <v>0</v>
      </c>
      <c r="M137" s="13">
        <f t="shared" ref="M137:M138" si="905">O137</f>
        <v>0</v>
      </c>
      <c r="N137" s="29">
        <v>0</v>
      </c>
      <c r="O137" s="36">
        <v>0</v>
      </c>
      <c r="P137" s="29">
        <v>0</v>
      </c>
      <c r="Q137" s="13">
        <f t="shared" ref="Q137:Q138" si="906">S137</f>
        <v>0</v>
      </c>
      <c r="R137" s="49">
        <v>0</v>
      </c>
      <c r="S137" s="64"/>
      <c r="T137" s="50">
        <v>0</v>
      </c>
      <c r="U137" s="13">
        <f t="shared" ref="U137:U138" si="907">W137</f>
        <v>4846.5999999999995</v>
      </c>
      <c r="V137" s="49">
        <v>0</v>
      </c>
      <c r="W137" s="76">
        <f>5403.5-54.6-502.3</f>
        <v>4846.5999999999995</v>
      </c>
      <c r="X137" s="50">
        <v>0</v>
      </c>
      <c r="Y137" s="13">
        <f t="shared" ref="Y137:Y138" si="908">AA137</f>
        <v>0</v>
      </c>
      <c r="Z137" s="29">
        <v>0</v>
      </c>
      <c r="AA137" s="29">
        <v>0</v>
      </c>
      <c r="AB137" s="29">
        <v>0</v>
      </c>
      <c r="AC137" s="13">
        <f t="shared" ref="AC137:AC138" si="909">AE137</f>
        <v>0</v>
      </c>
      <c r="AD137" s="29">
        <v>0</v>
      </c>
      <c r="AE137" s="29">
        <v>0</v>
      </c>
      <c r="AF137" s="29">
        <v>0</v>
      </c>
      <c r="AG137" s="13">
        <f t="shared" ref="AG137:AG138" si="910">AI137</f>
        <v>0</v>
      </c>
      <c r="AH137" s="29">
        <v>0</v>
      </c>
      <c r="AI137" s="29">
        <v>0</v>
      </c>
      <c r="AJ137" s="29">
        <v>0</v>
      </c>
      <c r="AK137" s="13">
        <f t="shared" ref="AK137:AK138" si="911">AM137</f>
        <v>0</v>
      </c>
      <c r="AL137" s="29">
        <v>0</v>
      </c>
      <c r="AM137" s="29">
        <v>0</v>
      </c>
      <c r="AN137" s="29">
        <v>0</v>
      </c>
      <c r="AO137" s="13">
        <f t="shared" ref="AO137:AO138" si="912">AQ137</f>
        <v>0</v>
      </c>
      <c r="AP137" s="29">
        <v>0</v>
      </c>
      <c r="AQ137" s="29">
        <v>0</v>
      </c>
      <c r="AR137" s="29">
        <v>0</v>
      </c>
      <c r="AS137" s="13">
        <f t="shared" ref="AS137:AS138" si="913">AU137</f>
        <v>0</v>
      </c>
      <c r="AT137" s="29">
        <v>0</v>
      </c>
      <c r="AU137" s="29">
        <v>0</v>
      </c>
      <c r="AV137" s="29">
        <v>0</v>
      </c>
      <c r="AW137" s="13">
        <f t="shared" ref="AW137:AW138" si="914">AY137</f>
        <v>0</v>
      </c>
      <c r="AX137" s="29">
        <v>0</v>
      </c>
      <c r="AY137" s="29">
        <v>0</v>
      </c>
      <c r="AZ137" s="29">
        <v>0</v>
      </c>
    </row>
    <row r="138" spans="1:52" ht="63" x14ac:dyDescent="0.25">
      <c r="A138" s="10" t="s">
        <v>367</v>
      </c>
      <c r="B138" s="58" t="s">
        <v>373</v>
      </c>
      <c r="C138" s="41" t="s">
        <v>22</v>
      </c>
      <c r="D138" s="11" t="s">
        <v>54</v>
      </c>
      <c r="E138" s="13">
        <f t="shared" si="746"/>
        <v>778</v>
      </c>
      <c r="F138" s="13">
        <f t="shared" si="747"/>
        <v>0</v>
      </c>
      <c r="G138" s="13">
        <f t="shared" si="748"/>
        <v>778</v>
      </c>
      <c r="H138" s="13">
        <f t="shared" si="749"/>
        <v>0</v>
      </c>
      <c r="I138" s="13">
        <f t="shared" si="904"/>
        <v>0</v>
      </c>
      <c r="J138" s="29">
        <v>0</v>
      </c>
      <c r="K138" s="13">
        <v>0</v>
      </c>
      <c r="L138" s="29">
        <v>0</v>
      </c>
      <c r="M138" s="13">
        <f t="shared" si="905"/>
        <v>0</v>
      </c>
      <c r="N138" s="29">
        <v>0</v>
      </c>
      <c r="O138" s="36">
        <v>0</v>
      </c>
      <c r="P138" s="29">
        <v>0</v>
      </c>
      <c r="Q138" s="13">
        <f t="shared" si="906"/>
        <v>0</v>
      </c>
      <c r="R138" s="49">
        <v>0</v>
      </c>
      <c r="S138" s="64"/>
      <c r="T138" s="50">
        <v>0</v>
      </c>
      <c r="U138" s="13">
        <f t="shared" si="907"/>
        <v>778</v>
      </c>
      <c r="V138" s="49">
        <v>0</v>
      </c>
      <c r="W138" s="76">
        <f>914.7-136.7</f>
        <v>778</v>
      </c>
      <c r="X138" s="50">
        <v>0</v>
      </c>
      <c r="Y138" s="13">
        <f t="shared" si="908"/>
        <v>0</v>
      </c>
      <c r="Z138" s="29">
        <v>0</v>
      </c>
      <c r="AA138" s="29">
        <v>0</v>
      </c>
      <c r="AB138" s="29">
        <v>0</v>
      </c>
      <c r="AC138" s="13">
        <f t="shared" si="909"/>
        <v>0</v>
      </c>
      <c r="AD138" s="29">
        <v>0</v>
      </c>
      <c r="AE138" s="29">
        <v>0</v>
      </c>
      <c r="AF138" s="29">
        <v>0</v>
      </c>
      <c r="AG138" s="13">
        <f t="shared" si="910"/>
        <v>0</v>
      </c>
      <c r="AH138" s="29">
        <v>0</v>
      </c>
      <c r="AI138" s="29">
        <v>0</v>
      </c>
      <c r="AJ138" s="29">
        <v>0</v>
      </c>
      <c r="AK138" s="13">
        <f t="shared" si="911"/>
        <v>0</v>
      </c>
      <c r="AL138" s="29">
        <v>0</v>
      </c>
      <c r="AM138" s="29">
        <v>0</v>
      </c>
      <c r="AN138" s="29">
        <v>0</v>
      </c>
      <c r="AO138" s="13">
        <f t="shared" si="912"/>
        <v>0</v>
      </c>
      <c r="AP138" s="29">
        <v>0</v>
      </c>
      <c r="AQ138" s="29">
        <v>0</v>
      </c>
      <c r="AR138" s="29">
        <v>0</v>
      </c>
      <c r="AS138" s="13">
        <f t="shared" si="913"/>
        <v>0</v>
      </c>
      <c r="AT138" s="29">
        <v>0</v>
      </c>
      <c r="AU138" s="29">
        <v>0</v>
      </c>
      <c r="AV138" s="29">
        <v>0</v>
      </c>
      <c r="AW138" s="13">
        <f t="shared" si="914"/>
        <v>0</v>
      </c>
      <c r="AX138" s="29">
        <v>0</v>
      </c>
      <c r="AY138" s="29">
        <v>0</v>
      </c>
      <c r="AZ138" s="29">
        <v>0</v>
      </c>
    </row>
    <row r="139" spans="1:52" ht="78.75" x14ac:dyDescent="0.25">
      <c r="A139" s="10" t="s">
        <v>368</v>
      </c>
      <c r="B139" s="58" t="s">
        <v>375</v>
      </c>
      <c r="C139" s="41" t="s">
        <v>22</v>
      </c>
      <c r="D139" s="11" t="s">
        <v>54</v>
      </c>
      <c r="E139" s="13">
        <f t="shared" si="746"/>
        <v>906.4</v>
      </c>
      <c r="F139" s="13">
        <f t="shared" si="747"/>
        <v>0</v>
      </c>
      <c r="G139" s="13">
        <f t="shared" si="748"/>
        <v>906.4</v>
      </c>
      <c r="H139" s="13">
        <f t="shared" si="749"/>
        <v>0</v>
      </c>
      <c r="I139" s="13">
        <f t="shared" ref="I139" si="915">K139</f>
        <v>0</v>
      </c>
      <c r="J139" s="29">
        <v>0</v>
      </c>
      <c r="K139" s="13">
        <v>0</v>
      </c>
      <c r="L139" s="29">
        <v>0</v>
      </c>
      <c r="M139" s="13">
        <f t="shared" ref="M139" si="916">O139</f>
        <v>0</v>
      </c>
      <c r="N139" s="29">
        <v>0</v>
      </c>
      <c r="O139" s="36">
        <v>0</v>
      </c>
      <c r="P139" s="29">
        <v>0</v>
      </c>
      <c r="Q139" s="13">
        <f t="shared" ref="Q139" si="917">S139</f>
        <v>0</v>
      </c>
      <c r="R139" s="49">
        <v>0</v>
      </c>
      <c r="S139" s="64"/>
      <c r="T139" s="50">
        <v>0</v>
      </c>
      <c r="U139" s="13">
        <f t="shared" ref="U139" si="918">W139</f>
        <v>906.4</v>
      </c>
      <c r="V139" s="49">
        <v>0</v>
      </c>
      <c r="W139" s="76">
        <f>1431.3-524.9</f>
        <v>906.4</v>
      </c>
      <c r="X139" s="50">
        <v>0</v>
      </c>
      <c r="Y139" s="13">
        <f t="shared" ref="Y139" si="919">AA139</f>
        <v>0</v>
      </c>
      <c r="Z139" s="29">
        <v>0</v>
      </c>
      <c r="AA139" s="29">
        <v>0</v>
      </c>
      <c r="AB139" s="29">
        <v>0</v>
      </c>
      <c r="AC139" s="13">
        <f t="shared" ref="AC139" si="920">AE139</f>
        <v>0</v>
      </c>
      <c r="AD139" s="29">
        <v>0</v>
      </c>
      <c r="AE139" s="29">
        <v>0</v>
      </c>
      <c r="AF139" s="29">
        <v>0</v>
      </c>
      <c r="AG139" s="13">
        <f t="shared" ref="AG139" si="921">AI139</f>
        <v>0</v>
      </c>
      <c r="AH139" s="29">
        <v>0</v>
      </c>
      <c r="AI139" s="29">
        <v>0</v>
      </c>
      <c r="AJ139" s="29">
        <v>0</v>
      </c>
      <c r="AK139" s="13">
        <f t="shared" ref="AK139" si="922">AM139</f>
        <v>0</v>
      </c>
      <c r="AL139" s="29">
        <v>0</v>
      </c>
      <c r="AM139" s="29">
        <v>0</v>
      </c>
      <c r="AN139" s="29">
        <v>0</v>
      </c>
      <c r="AO139" s="13">
        <f t="shared" ref="AO139" si="923">AQ139</f>
        <v>0</v>
      </c>
      <c r="AP139" s="29">
        <v>0</v>
      </c>
      <c r="AQ139" s="29">
        <v>0</v>
      </c>
      <c r="AR139" s="29">
        <v>0</v>
      </c>
      <c r="AS139" s="13">
        <f t="shared" ref="AS139" si="924">AU139</f>
        <v>0</v>
      </c>
      <c r="AT139" s="29">
        <v>0</v>
      </c>
      <c r="AU139" s="29">
        <v>0</v>
      </c>
      <c r="AV139" s="29">
        <v>0</v>
      </c>
      <c r="AW139" s="13">
        <f t="shared" ref="AW139" si="925">AY139</f>
        <v>0</v>
      </c>
      <c r="AX139" s="29">
        <v>0</v>
      </c>
      <c r="AY139" s="29">
        <v>0</v>
      </c>
      <c r="AZ139" s="29">
        <v>0</v>
      </c>
    </row>
    <row r="140" spans="1:52" ht="47.25" x14ac:dyDescent="0.25">
      <c r="A140" s="10" t="s">
        <v>369</v>
      </c>
      <c r="B140" s="58" t="s">
        <v>377</v>
      </c>
      <c r="C140" s="41" t="s">
        <v>22</v>
      </c>
      <c r="D140" s="11" t="s">
        <v>54</v>
      </c>
      <c r="E140" s="13">
        <f t="shared" si="746"/>
        <v>277.60000000000002</v>
      </c>
      <c r="F140" s="13">
        <f t="shared" si="747"/>
        <v>0</v>
      </c>
      <c r="G140" s="13">
        <f t="shared" si="748"/>
        <v>277.60000000000002</v>
      </c>
      <c r="H140" s="13">
        <f t="shared" si="749"/>
        <v>0</v>
      </c>
      <c r="I140" s="13">
        <f t="shared" ref="I140" si="926">K140</f>
        <v>0</v>
      </c>
      <c r="J140" s="29">
        <v>0</v>
      </c>
      <c r="K140" s="13">
        <v>0</v>
      </c>
      <c r="L140" s="29">
        <v>0</v>
      </c>
      <c r="M140" s="13">
        <f t="shared" ref="M140" si="927">O140</f>
        <v>0</v>
      </c>
      <c r="N140" s="29">
        <v>0</v>
      </c>
      <c r="O140" s="36">
        <v>0</v>
      </c>
      <c r="P140" s="29">
        <v>0</v>
      </c>
      <c r="Q140" s="13">
        <f t="shared" ref="Q140" si="928">S140</f>
        <v>0</v>
      </c>
      <c r="R140" s="49">
        <v>0</v>
      </c>
      <c r="S140" s="64"/>
      <c r="T140" s="50">
        <v>0</v>
      </c>
      <c r="U140" s="13">
        <f t="shared" ref="U140" si="929">W140</f>
        <v>277.60000000000002</v>
      </c>
      <c r="V140" s="49">
        <v>0</v>
      </c>
      <c r="W140" s="76">
        <v>277.60000000000002</v>
      </c>
      <c r="X140" s="50">
        <v>0</v>
      </c>
      <c r="Y140" s="13">
        <f t="shared" ref="Y140" si="930">AA140</f>
        <v>0</v>
      </c>
      <c r="Z140" s="29">
        <v>0</v>
      </c>
      <c r="AA140" s="29">
        <v>0</v>
      </c>
      <c r="AB140" s="29">
        <v>0</v>
      </c>
      <c r="AC140" s="13">
        <f t="shared" ref="AC140" si="931">AE140</f>
        <v>0</v>
      </c>
      <c r="AD140" s="29">
        <v>0</v>
      </c>
      <c r="AE140" s="29">
        <v>0</v>
      </c>
      <c r="AF140" s="29">
        <v>0</v>
      </c>
      <c r="AG140" s="13">
        <f t="shared" ref="AG140" si="932">AI140</f>
        <v>0</v>
      </c>
      <c r="AH140" s="29">
        <v>0</v>
      </c>
      <c r="AI140" s="29">
        <v>0</v>
      </c>
      <c r="AJ140" s="29">
        <v>0</v>
      </c>
      <c r="AK140" s="13">
        <f t="shared" ref="AK140" si="933">AM140</f>
        <v>0</v>
      </c>
      <c r="AL140" s="29">
        <v>0</v>
      </c>
      <c r="AM140" s="29">
        <v>0</v>
      </c>
      <c r="AN140" s="29">
        <v>0</v>
      </c>
      <c r="AO140" s="13">
        <f t="shared" ref="AO140" si="934">AQ140</f>
        <v>0</v>
      </c>
      <c r="AP140" s="29">
        <v>0</v>
      </c>
      <c r="AQ140" s="29">
        <v>0</v>
      </c>
      <c r="AR140" s="29">
        <v>0</v>
      </c>
      <c r="AS140" s="13">
        <f t="shared" ref="AS140" si="935">AU140</f>
        <v>0</v>
      </c>
      <c r="AT140" s="29">
        <v>0</v>
      </c>
      <c r="AU140" s="29">
        <v>0</v>
      </c>
      <c r="AV140" s="29">
        <v>0</v>
      </c>
      <c r="AW140" s="13">
        <f t="shared" ref="AW140" si="936">AY140</f>
        <v>0</v>
      </c>
      <c r="AX140" s="29">
        <v>0</v>
      </c>
      <c r="AY140" s="29">
        <v>0</v>
      </c>
      <c r="AZ140" s="29">
        <v>0</v>
      </c>
    </row>
    <row r="141" spans="1:52" ht="63" x14ac:dyDescent="0.25">
      <c r="A141" s="10" t="s">
        <v>370</v>
      </c>
      <c r="B141" s="58" t="s">
        <v>380</v>
      </c>
      <c r="C141" s="41" t="s">
        <v>22</v>
      </c>
      <c r="D141" s="11" t="s">
        <v>54</v>
      </c>
      <c r="E141" s="13">
        <f t="shared" si="746"/>
        <v>586.79999999999995</v>
      </c>
      <c r="F141" s="13">
        <f t="shared" si="747"/>
        <v>0</v>
      </c>
      <c r="G141" s="13">
        <f t="shared" si="748"/>
        <v>586.79999999999995</v>
      </c>
      <c r="H141" s="13">
        <f t="shared" si="749"/>
        <v>0</v>
      </c>
      <c r="I141" s="13">
        <f t="shared" ref="I141" si="937">K141</f>
        <v>0</v>
      </c>
      <c r="J141" s="29">
        <v>0</v>
      </c>
      <c r="K141" s="13">
        <v>0</v>
      </c>
      <c r="L141" s="29">
        <v>0</v>
      </c>
      <c r="M141" s="13">
        <f t="shared" ref="M141" si="938">O141</f>
        <v>0</v>
      </c>
      <c r="N141" s="29">
        <v>0</v>
      </c>
      <c r="O141" s="36">
        <v>0</v>
      </c>
      <c r="P141" s="29">
        <v>0</v>
      </c>
      <c r="Q141" s="13">
        <f t="shared" ref="Q141" si="939">S141</f>
        <v>0</v>
      </c>
      <c r="R141" s="49">
        <v>0</v>
      </c>
      <c r="S141" s="64"/>
      <c r="T141" s="50">
        <v>0</v>
      </c>
      <c r="U141" s="13">
        <f t="shared" ref="U141" si="940">W141</f>
        <v>586.79999999999995</v>
      </c>
      <c r="V141" s="49">
        <v>0</v>
      </c>
      <c r="W141" s="76">
        <v>586.79999999999995</v>
      </c>
      <c r="X141" s="50">
        <v>0</v>
      </c>
      <c r="Y141" s="13">
        <f t="shared" ref="Y141" si="941">AA141</f>
        <v>0</v>
      </c>
      <c r="Z141" s="29">
        <v>0</v>
      </c>
      <c r="AA141" s="29">
        <v>0</v>
      </c>
      <c r="AB141" s="29">
        <v>0</v>
      </c>
      <c r="AC141" s="13">
        <f t="shared" ref="AC141" si="942">AE141</f>
        <v>0</v>
      </c>
      <c r="AD141" s="29">
        <v>0</v>
      </c>
      <c r="AE141" s="29">
        <v>0</v>
      </c>
      <c r="AF141" s="29">
        <v>0</v>
      </c>
      <c r="AG141" s="13">
        <f t="shared" ref="AG141" si="943">AI141</f>
        <v>0</v>
      </c>
      <c r="AH141" s="29">
        <v>0</v>
      </c>
      <c r="AI141" s="29">
        <v>0</v>
      </c>
      <c r="AJ141" s="29">
        <v>0</v>
      </c>
      <c r="AK141" s="13">
        <f t="shared" ref="AK141" si="944">AM141</f>
        <v>0</v>
      </c>
      <c r="AL141" s="29">
        <v>0</v>
      </c>
      <c r="AM141" s="29">
        <v>0</v>
      </c>
      <c r="AN141" s="29">
        <v>0</v>
      </c>
      <c r="AO141" s="13">
        <f t="shared" ref="AO141" si="945">AQ141</f>
        <v>0</v>
      </c>
      <c r="AP141" s="29">
        <v>0</v>
      </c>
      <c r="AQ141" s="29">
        <v>0</v>
      </c>
      <c r="AR141" s="29">
        <v>0</v>
      </c>
      <c r="AS141" s="13">
        <f t="shared" ref="AS141" si="946">AU141</f>
        <v>0</v>
      </c>
      <c r="AT141" s="29">
        <v>0</v>
      </c>
      <c r="AU141" s="29">
        <v>0</v>
      </c>
      <c r="AV141" s="29">
        <v>0</v>
      </c>
      <c r="AW141" s="13">
        <f t="shared" ref="AW141" si="947">AY141</f>
        <v>0</v>
      </c>
      <c r="AX141" s="29">
        <v>0</v>
      </c>
      <c r="AY141" s="29">
        <v>0</v>
      </c>
      <c r="AZ141" s="29">
        <v>0</v>
      </c>
    </row>
    <row r="142" spans="1:52" ht="78.75" x14ac:dyDescent="0.25">
      <c r="A142" s="10" t="s">
        <v>371</v>
      </c>
      <c r="B142" s="58" t="s">
        <v>383</v>
      </c>
      <c r="C142" s="41" t="s">
        <v>22</v>
      </c>
      <c r="D142" s="11" t="s">
        <v>54</v>
      </c>
      <c r="E142" s="13">
        <f t="shared" si="746"/>
        <v>6542.9000000000005</v>
      </c>
      <c r="F142" s="13">
        <f t="shared" si="747"/>
        <v>0</v>
      </c>
      <c r="G142" s="13">
        <f t="shared" si="748"/>
        <v>6542.9000000000005</v>
      </c>
      <c r="H142" s="13">
        <f t="shared" si="749"/>
        <v>0</v>
      </c>
      <c r="I142" s="13">
        <f t="shared" ref="I142" si="948">K142</f>
        <v>0</v>
      </c>
      <c r="J142" s="29">
        <v>0</v>
      </c>
      <c r="K142" s="13">
        <v>0</v>
      </c>
      <c r="L142" s="29">
        <v>0</v>
      </c>
      <c r="M142" s="13">
        <f t="shared" ref="M142" si="949">O142</f>
        <v>0</v>
      </c>
      <c r="N142" s="29">
        <v>0</v>
      </c>
      <c r="O142" s="36">
        <v>0</v>
      </c>
      <c r="P142" s="29">
        <v>0</v>
      </c>
      <c r="Q142" s="13">
        <f t="shared" ref="Q142" si="950">S142</f>
        <v>0</v>
      </c>
      <c r="R142" s="49">
        <v>0</v>
      </c>
      <c r="S142" s="64"/>
      <c r="T142" s="50">
        <v>0</v>
      </c>
      <c r="U142" s="13">
        <f t="shared" ref="U142" si="951">W142</f>
        <v>6542.9000000000005</v>
      </c>
      <c r="V142" s="49">
        <v>0</v>
      </c>
      <c r="W142" s="76">
        <f>7222.1-679.2</f>
        <v>6542.9000000000005</v>
      </c>
      <c r="X142" s="50">
        <v>0</v>
      </c>
      <c r="Y142" s="13">
        <f t="shared" ref="Y142" si="952">AA142</f>
        <v>0</v>
      </c>
      <c r="Z142" s="29">
        <v>0</v>
      </c>
      <c r="AA142" s="29">
        <v>0</v>
      </c>
      <c r="AB142" s="29">
        <v>0</v>
      </c>
      <c r="AC142" s="13">
        <f t="shared" ref="AC142" si="953">AE142</f>
        <v>0</v>
      </c>
      <c r="AD142" s="29">
        <v>0</v>
      </c>
      <c r="AE142" s="29">
        <v>0</v>
      </c>
      <c r="AF142" s="29">
        <v>0</v>
      </c>
      <c r="AG142" s="13">
        <f t="shared" ref="AG142" si="954">AI142</f>
        <v>0</v>
      </c>
      <c r="AH142" s="29">
        <v>0</v>
      </c>
      <c r="AI142" s="29">
        <v>0</v>
      </c>
      <c r="AJ142" s="29">
        <v>0</v>
      </c>
      <c r="AK142" s="13">
        <f t="shared" ref="AK142" si="955">AM142</f>
        <v>0</v>
      </c>
      <c r="AL142" s="29">
        <v>0</v>
      </c>
      <c r="AM142" s="29">
        <v>0</v>
      </c>
      <c r="AN142" s="29">
        <v>0</v>
      </c>
      <c r="AO142" s="13">
        <f t="shared" ref="AO142" si="956">AQ142</f>
        <v>0</v>
      </c>
      <c r="AP142" s="29">
        <v>0</v>
      </c>
      <c r="AQ142" s="29">
        <v>0</v>
      </c>
      <c r="AR142" s="29">
        <v>0</v>
      </c>
      <c r="AS142" s="13">
        <f t="shared" ref="AS142" si="957">AU142</f>
        <v>0</v>
      </c>
      <c r="AT142" s="29">
        <v>0</v>
      </c>
      <c r="AU142" s="29">
        <v>0</v>
      </c>
      <c r="AV142" s="29">
        <v>0</v>
      </c>
      <c r="AW142" s="13">
        <f t="shared" ref="AW142" si="958">AY142</f>
        <v>0</v>
      </c>
      <c r="AX142" s="29">
        <v>0</v>
      </c>
      <c r="AY142" s="29">
        <v>0</v>
      </c>
      <c r="AZ142" s="29">
        <v>0</v>
      </c>
    </row>
    <row r="143" spans="1:52" ht="78.75" x14ac:dyDescent="0.25">
      <c r="A143" s="10" t="s">
        <v>374</v>
      </c>
      <c r="B143" s="58" t="s">
        <v>243</v>
      </c>
      <c r="C143" s="41" t="s">
        <v>22</v>
      </c>
      <c r="D143" s="11" t="s">
        <v>54</v>
      </c>
      <c r="E143" s="13">
        <f t="shared" si="746"/>
        <v>1425</v>
      </c>
      <c r="F143" s="13">
        <f t="shared" si="747"/>
        <v>0</v>
      </c>
      <c r="G143" s="13">
        <f t="shared" si="748"/>
        <v>1425</v>
      </c>
      <c r="H143" s="13">
        <f t="shared" si="749"/>
        <v>0</v>
      </c>
      <c r="I143" s="13">
        <f t="shared" ref="I143" si="959">K143</f>
        <v>0</v>
      </c>
      <c r="J143" s="29">
        <v>0</v>
      </c>
      <c r="K143" s="13">
        <v>0</v>
      </c>
      <c r="L143" s="29">
        <v>0</v>
      </c>
      <c r="M143" s="13">
        <f t="shared" ref="M143" si="960">O143</f>
        <v>0</v>
      </c>
      <c r="N143" s="29">
        <v>0</v>
      </c>
      <c r="O143" s="36">
        <v>0</v>
      </c>
      <c r="P143" s="29">
        <v>0</v>
      </c>
      <c r="Q143" s="13">
        <f t="shared" ref="Q143" si="961">S143</f>
        <v>0</v>
      </c>
      <c r="R143" s="49">
        <v>0</v>
      </c>
      <c r="S143" s="64"/>
      <c r="T143" s="50">
        <v>0</v>
      </c>
      <c r="U143" s="13">
        <f t="shared" ref="U143" si="962">W143</f>
        <v>1425</v>
      </c>
      <c r="V143" s="49">
        <v>0</v>
      </c>
      <c r="W143" s="76">
        <v>1425</v>
      </c>
      <c r="X143" s="50">
        <v>0</v>
      </c>
      <c r="Y143" s="13">
        <f t="shared" ref="Y143" si="963">AA143</f>
        <v>0</v>
      </c>
      <c r="Z143" s="29">
        <v>0</v>
      </c>
      <c r="AA143" s="29">
        <v>0</v>
      </c>
      <c r="AB143" s="29">
        <v>0</v>
      </c>
      <c r="AC143" s="13">
        <f t="shared" ref="AC143" si="964">AE143</f>
        <v>0</v>
      </c>
      <c r="AD143" s="29">
        <v>0</v>
      </c>
      <c r="AE143" s="29">
        <v>0</v>
      </c>
      <c r="AF143" s="29">
        <v>0</v>
      </c>
      <c r="AG143" s="13">
        <f t="shared" ref="AG143" si="965">AI143</f>
        <v>0</v>
      </c>
      <c r="AH143" s="29">
        <v>0</v>
      </c>
      <c r="AI143" s="29">
        <v>0</v>
      </c>
      <c r="AJ143" s="29">
        <v>0</v>
      </c>
      <c r="AK143" s="13">
        <f t="shared" ref="AK143" si="966">AM143</f>
        <v>0</v>
      </c>
      <c r="AL143" s="29">
        <v>0</v>
      </c>
      <c r="AM143" s="29">
        <v>0</v>
      </c>
      <c r="AN143" s="29">
        <v>0</v>
      </c>
      <c r="AO143" s="13">
        <f t="shared" ref="AO143" si="967">AQ143</f>
        <v>0</v>
      </c>
      <c r="AP143" s="29">
        <v>0</v>
      </c>
      <c r="AQ143" s="29">
        <v>0</v>
      </c>
      <c r="AR143" s="29">
        <v>0</v>
      </c>
      <c r="AS143" s="13">
        <f t="shared" ref="AS143" si="968">AU143</f>
        <v>0</v>
      </c>
      <c r="AT143" s="29">
        <v>0</v>
      </c>
      <c r="AU143" s="29">
        <v>0</v>
      </c>
      <c r="AV143" s="29">
        <v>0</v>
      </c>
      <c r="AW143" s="13">
        <f t="shared" ref="AW143" si="969">AY143</f>
        <v>0</v>
      </c>
      <c r="AX143" s="29">
        <v>0</v>
      </c>
      <c r="AY143" s="29">
        <v>0</v>
      </c>
      <c r="AZ143" s="29">
        <v>0</v>
      </c>
    </row>
    <row r="144" spans="1:52" ht="142.5" customHeight="1" x14ac:dyDescent="0.25">
      <c r="A144" s="10" t="s">
        <v>376</v>
      </c>
      <c r="B144" s="58" t="s">
        <v>386</v>
      </c>
      <c r="C144" s="41" t="s">
        <v>22</v>
      </c>
      <c r="D144" s="11" t="s">
        <v>54</v>
      </c>
      <c r="E144" s="13">
        <f t="shared" si="746"/>
        <v>996.5</v>
      </c>
      <c r="F144" s="13">
        <f t="shared" si="747"/>
        <v>0</v>
      </c>
      <c r="G144" s="13">
        <f t="shared" si="748"/>
        <v>996.5</v>
      </c>
      <c r="H144" s="13">
        <f t="shared" si="749"/>
        <v>0</v>
      </c>
      <c r="I144" s="13">
        <f t="shared" ref="I144" si="970">K144</f>
        <v>0</v>
      </c>
      <c r="J144" s="29">
        <v>0</v>
      </c>
      <c r="K144" s="13">
        <v>0</v>
      </c>
      <c r="L144" s="29">
        <v>0</v>
      </c>
      <c r="M144" s="13">
        <f t="shared" ref="M144" si="971">O144</f>
        <v>0</v>
      </c>
      <c r="N144" s="29">
        <v>0</v>
      </c>
      <c r="O144" s="36">
        <v>0</v>
      </c>
      <c r="P144" s="29">
        <v>0</v>
      </c>
      <c r="Q144" s="13">
        <f t="shared" ref="Q144" si="972">S144</f>
        <v>0</v>
      </c>
      <c r="R144" s="49">
        <v>0</v>
      </c>
      <c r="S144" s="64"/>
      <c r="T144" s="50">
        <v>0</v>
      </c>
      <c r="U144" s="13">
        <f t="shared" ref="U144" si="973">W144</f>
        <v>996.5</v>
      </c>
      <c r="V144" s="49">
        <v>0</v>
      </c>
      <c r="W144" s="76">
        <v>996.5</v>
      </c>
      <c r="X144" s="50">
        <v>0</v>
      </c>
      <c r="Y144" s="13">
        <f t="shared" ref="Y144" si="974">AA144</f>
        <v>0</v>
      </c>
      <c r="Z144" s="29">
        <v>0</v>
      </c>
      <c r="AA144" s="29">
        <v>0</v>
      </c>
      <c r="AB144" s="29">
        <v>0</v>
      </c>
      <c r="AC144" s="13">
        <f t="shared" ref="AC144" si="975">AE144</f>
        <v>0</v>
      </c>
      <c r="AD144" s="29">
        <v>0</v>
      </c>
      <c r="AE144" s="29">
        <v>0</v>
      </c>
      <c r="AF144" s="29">
        <v>0</v>
      </c>
      <c r="AG144" s="13">
        <f t="shared" ref="AG144" si="976">AI144</f>
        <v>0</v>
      </c>
      <c r="AH144" s="29">
        <v>0</v>
      </c>
      <c r="AI144" s="29">
        <v>0</v>
      </c>
      <c r="AJ144" s="29">
        <v>0</v>
      </c>
      <c r="AK144" s="13">
        <f t="shared" ref="AK144" si="977">AM144</f>
        <v>0</v>
      </c>
      <c r="AL144" s="29">
        <v>0</v>
      </c>
      <c r="AM144" s="29">
        <v>0</v>
      </c>
      <c r="AN144" s="29">
        <v>0</v>
      </c>
      <c r="AO144" s="13">
        <f t="shared" ref="AO144" si="978">AQ144</f>
        <v>0</v>
      </c>
      <c r="AP144" s="29">
        <v>0</v>
      </c>
      <c r="AQ144" s="29">
        <v>0</v>
      </c>
      <c r="AR144" s="29">
        <v>0</v>
      </c>
      <c r="AS144" s="13">
        <f t="shared" ref="AS144" si="979">AU144</f>
        <v>0</v>
      </c>
      <c r="AT144" s="29">
        <v>0</v>
      </c>
      <c r="AU144" s="29">
        <v>0</v>
      </c>
      <c r="AV144" s="29">
        <v>0</v>
      </c>
      <c r="AW144" s="13">
        <f t="shared" ref="AW144" si="980">AY144</f>
        <v>0</v>
      </c>
      <c r="AX144" s="29">
        <v>0</v>
      </c>
      <c r="AY144" s="29">
        <v>0</v>
      </c>
      <c r="AZ144" s="29">
        <v>0</v>
      </c>
    </row>
    <row r="145" spans="1:52" ht="78.75" x14ac:dyDescent="0.25">
      <c r="A145" s="10" t="s">
        <v>382</v>
      </c>
      <c r="B145" s="58" t="s">
        <v>388</v>
      </c>
      <c r="C145" s="41" t="s">
        <v>22</v>
      </c>
      <c r="D145" s="11" t="s">
        <v>54</v>
      </c>
      <c r="E145" s="13">
        <f t="shared" si="746"/>
        <v>499.4</v>
      </c>
      <c r="F145" s="13">
        <f t="shared" si="747"/>
        <v>0</v>
      </c>
      <c r="G145" s="13">
        <f t="shared" si="748"/>
        <v>499.4</v>
      </c>
      <c r="H145" s="13">
        <f t="shared" si="749"/>
        <v>0</v>
      </c>
      <c r="I145" s="13">
        <f t="shared" ref="I145" si="981">K145</f>
        <v>0</v>
      </c>
      <c r="J145" s="29">
        <v>0</v>
      </c>
      <c r="K145" s="13">
        <v>0</v>
      </c>
      <c r="L145" s="29">
        <v>0</v>
      </c>
      <c r="M145" s="13">
        <f t="shared" ref="M145" si="982">O145</f>
        <v>0</v>
      </c>
      <c r="N145" s="29">
        <v>0</v>
      </c>
      <c r="O145" s="36">
        <v>0</v>
      </c>
      <c r="P145" s="29">
        <v>0</v>
      </c>
      <c r="Q145" s="13">
        <f t="shared" ref="Q145" si="983">S145</f>
        <v>0</v>
      </c>
      <c r="R145" s="49">
        <v>0</v>
      </c>
      <c r="S145" s="64"/>
      <c r="T145" s="50">
        <v>0</v>
      </c>
      <c r="U145" s="13">
        <f t="shared" ref="U145:U149" si="984">W145</f>
        <v>499.4</v>
      </c>
      <c r="V145" s="49">
        <v>0</v>
      </c>
      <c r="W145" s="76">
        <f>382.9+116.5</f>
        <v>499.4</v>
      </c>
      <c r="X145" s="50">
        <v>0</v>
      </c>
      <c r="Y145" s="13">
        <f t="shared" ref="Y145:Y146" si="985">AA145</f>
        <v>0</v>
      </c>
      <c r="Z145" s="29">
        <v>0</v>
      </c>
      <c r="AA145" s="29">
        <v>0</v>
      </c>
      <c r="AB145" s="29">
        <v>0</v>
      </c>
      <c r="AC145" s="13">
        <f t="shared" ref="AC145:AC146" si="986">AE145</f>
        <v>0</v>
      </c>
      <c r="AD145" s="29">
        <v>0</v>
      </c>
      <c r="AE145" s="29">
        <v>0</v>
      </c>
      <c r="AF145" s="29">
        <v>0</v>
      </c>
      <c r="AG145" s="13">
        <f t="shared" ref="AG145:AG146" si="987">AI145</f>
        <v>0</v>
      </c>
      <c r="AH145" s="29">
        <v>0</v>
      </c>
      <c r="AI145" s="29">
        <v>0</v>
      </c>
      <c r="AJ145" s="29">
        <v>0</v>
      </c>
      <c r="AK145" s="13">
        <f t="shared" ref="AK145:AK146" si="988">AM145</f>
        <v>0</v>
      </c>
      <c r="AL145" s="29">
        <v>0</v>
      </c>
      <c r="AM145" s="29">
        <v>0</v>
      </c>
      <c r="AN145" s="29">
        <v>0</v>
      </c>
      <c r="AO145" s="13">
        <f t="shared" ref="AO145:AO146" si="989">AQ145</f>
        <v>0</v>
      </c>
      <c r="AP145" s="29">
        <v>0</v>
      </c>
      <c r="AQ145" s="29">
        <v>0</v>
      </c>
      <c r="AR145" s="29">
        <v>0</v>
      </c>
      <c r="AS145" s="13">
        <f t="shared" ref="AS145:AS146" si="990">AU145</f>
        <v>0</v>
      </c>
      <c r="AT145" s="29">
        <v>0</v>
      </c>
      <c r="AU145" s="29">
        <v>0</v>
      </c>
      <c r="AV145" s="29">
        <v>0</v>
      </c>
      <c r="AW145" s="13">
        <f t="shared" ref="AW145:AW146" si="991">AY145</f>
        <v>0</v>
      </c>
      <c r="AX145" s="29">
        <v>0</v>
      </c>
      <c r="AY145" s="29">
        <v>0</v>
      </c>
      <c r="AZ145" s="29">
        <v>0</v>
      </c>
    </row>
    <row r="146" spans="1:52" ht="63" x14ac:dyDescent="0.25">
      <c r="A146" s="10" t="s">
        <v>385</v>
      </c>
      <c r="B146" s="70" t="s">
        <v>390</v>
      </c>
      <c r="C146" s="41" t="s">
        <v>22</v>
      </c>
      <c r="D146" s="11" t="s">
        <v>54</v>
      </c>
      <c r="E146" s="13">
        <f t="shared" si="746"/>
        <v>7000</v>
      </c>
      <c r="F146" s="13">
        <f t="shared" si="747"/>
        <v>0</v>
      </c>
      <c r="G146" s="13">
        <f t="shared" si="748"/>
        <v>7000</v>
      </c>
      <c r="H146" s="13">
        <f t="shared" si="749"/>
        <v>0</v>
      </c>
      <c r="I146" s="13">
        <f t="shared" ref="I146:I189" si="992">K146</f>
        <v>0</v>
      </c>
      <c r="J146" s="29">
        <v>0</v>
      </c>
      <c r="K146" s="13">
        <v>0</v>
      </c>
      <c r="L146" s="29">
        <v>0</v>
      </c>
      <c r="M146" s="13">
        <f t="shared" ref="M146:M189" si="993">O146</f>
        <v>0</v>
      </c>
      <c r="N146" s="29">
        <v>0</v>
      </c>
      <c r="O146" s="36">
        <v>0</v>
      </c>
      <c r="P146" s="29">
        <v>0</v>
      </c>
      <c r="Q146" s="13">
        <f t="shared" ref="Q146:Q189" si="994">S146</f>
        <v>0</v>
      </c>
      <c r="R146" s="49">
        <v>0</v>
      </c>
      <c r="S146" s="64"/>
      <c r="T146" s="50">
        <v>0</v>
      </c>
      <c r="U146" s="13">
        <f t="shared" si="984"/>
        <v>7000</v>
      </c>
      <c r="V146" s="49">
        <v>0</v>
      </c>
      <c r="W146" s="77">
        <v>7000</v>
      </c>
      <c r="X146" s="50">
        <v>0</v>
      </c>
      <c r="Y146" s="13">
        <f t="shared" si="985"/>
        <v>0</v>
      </c>
      <c r="Z146" s="29">
        <v>0</v>
      </c>
      <c r="AA146" s="13">
        <v>0</v>
      </c>
      <c r="AB146" s="29">
        <v>0</v>
      </c>
      <c r="AC146" s="13">
        <f t="shared" si="986"/>
        <v>0</v>
      </c>
      <c r="AD146" s="29">
        <v>0</v>
      </c>
      <c r="AE146" s="13">
        <v>0</v>
      </c>
      <c r="AF146" s="29">
        <v>0</v>
      </c>
      <c r="AG146" s="13">
        <f t="shared" si="987"/>
        <v>0</v>
      </c>
      <c r="AH146" s="29">
        <v>0</v>
      </c>
      <c r="AI146" s="13">
        <v>0</v>
      </c>
      <c r="AJ146" s="29">
        <v>0</v>
      </c>
      <c r="AK146" s="13">
        <f t="shared" si="988"/>
        <v>0</v>
      </c>
      <c r="AL146" s="29">
        <v>0</v>
      </c>
      <c r="AM146" s="13">
        <v>0</v>
      </c>
      <c r="AN146" s="29">
        <v>0</v>
      </c>
      <c r="AO146" s="13">
        <f t="shared" si="989"/>
        <v>0</v>
      </c>
      <c r="AP146" s="29">
        <v>0</v>
      </c>
      <c r="AQ146" s="13">
        <v>0</v>
      </c>
      <c r="AR146" s="29">
        <v>0</v>
      </c>
      <c r="AS146" s="13">
        <f t="shared" si="990"/>
        <v>0</v>
      </c>
      <c r="AT146" s="29">
        <v>0</v>
      </c>
      <c r="AU146" s="13">
        <v>0</v>
      </c>
      <c r="AV146" s="29">
        <v>0</v>
      </c>
      <c r="AW146" s="13">
        <f t="shared" si="991"/>
        <v>0</v>
      </c>
      <c r="AX146" s="29">
        <v>0</v>
      </c>
      <c r="AY146" s="13">
        <v>0</v>
      </c>
      <c r="AZ146" s="29">
        <v>0</v>
      </c>
    </row>
    <row r="147" spans="1:52" ht="78.75" x14ac:dyDescent="0.25">
      <c r="A147" s="10" t="s">
        <v>387</v>
      </c>
      <c r="B147" s="70" t="s">
        <v>391</v>
      </c>
      <c r="C147" s="41" t="s">
        <v>22</v>
      </c>
      <c r="D147" s="11" t="s">
        <v>54</v>
      </c>
      <c r="E147" s="13">
        <f t="shared" si="746"/>
        <v>254.3</v>
      </c>
      <c r="F147" s="13">
        <f t="shared" si="747"/>
        <v>0</v>
      </c>
      <c r="G147" s="13">
        <f t="shared" si="748"/>
        <v>254.3</v>
      </c>
      <c r="H147" s="13">
        <f t="shared" si="749"/>
        <v>0</v>
      </c>
      <c r="I147" s="13">
        <f t="shared" si="992"/>
        <v>0</v>
      </c>
      <c r="J147" s="29">
        <v>0</v>
      </c>
      <c r="K147" s="13">
        <v>0</v>
      </c>
      <c r="L147" s="29">
        <v>0</v>
      </c>
      <c r="M147" s="13">
        <f t="shared" si="993"/>
        <v>0</v>
      </c>
      <c r="N147" s="29">
        <v>0</v>
      </c>
      <c r="O147" s="13">
        <v>0</v>
      </c>
      <c r="P147" s="29">
        <v>0</v>
      </c>
      <c r="Q147" s="13">
        <f t="shared" si="994"/>
        <v>0</v>
      </c>
      <c r="R147" s="29">
        <v>0</v>
      </c>
      <c r="S147" s="13">
        <v>0</v>
      </c>
      <c r="T147" s="29">
        <v>0</v>
      </c>
      <c r="U147" s="13">
        <f t="shared" si="984"/>
        <v>254.3</v>
      </c>
      <c r="V147" s="49">
        <v>0</v>
      </c>
      <c r="W147" s="77">
        <v>254.3</v>
      </c>
      <c r="X147" s="50">
        <v>0</v>
      </c>
      <c r="Y147" s="13">
        <f t="shared" ref="Y147:Y152" si="995">AA147</f>
        <v>0</v>
      </c>
      <c r="Z147" s="29">
        <v>0</v>
      </c>
      <c r="AA147" s="13">
        <v>0</v>
      </c>
      <c r="AB147" s="29">
        <v>0</v>
      </c>
      <c r="AC147" s="13">
        <f t="shared" ref="AC147:AC152" si="996">AE147</f>
        <v>0</v>
      </c>
      <c r="AD147" s="29">
        <v>0</v>
      </c>
      <c r="AE147" s="13">
        <v>0</v>
      </c>
      <c r="AF147" s="29">
        <v>0</v>
      </c>
      <c r="AG147" s="13">
        <f t="shared" ref="AG147:AG152" si="997">AI147</f>
        <v>0</v>
      </c>
      <c r="AH147" s="29">
        <v>0</v>
      </c>
      <c r="AI147" s="13">
        <v>0</v>
      </c>
      <c r="AJ147" s="29">
        <v>0</v>
      </c>
      <c r="AK147" s="13">
        <f t="shared" ref="AK147:AK152" si="998">AM147</f>
        <v>0</v>
      </c>
      <c r="AL147" s="29">
        <v>0</v>
      </c>
      <c r="AM147" s="13">
        <v>0</v>
      </c>
      <c r="AN147" s="29">
        <v>0</v>
      </c>
      <c r="AO147" s="13">
        <f t="shared" ref="AO147:AO152" si="999">AQ147</f>
        <v>0</v>
      </c>
      <c r="AP147" s="29">
        <v>0</v>
      </c>
      <c r="AQ147" s="13">
        <v>0</v>
      </c>
      <c r="AR147" s="29">
        <v>0</v>
      </c>
      <c r="AS147" s="13">
        <f t="shared" ref="AS147:AS152" si="1000">AU147</f>
        <v>0</v>
      </c>
      <c r="AT147" s="29">
        <v>0</v>
      </c>
      <c r="AU147" s="13">
        <v>0</v>
      </c>
      <c r="AV147" s="29">
        <v>0</v>
      </c>
      <c r="AW147" s="13">
        <f t="shared" ref="AW147:AW152" si="1001">AY147</f>
        <v>0</v>
      </c>
      <c r="AX147" s="29">
        <v>0</v>
      </c>
      <c r="AY147" s="13">
        <v>0</v>
      </c>
      <c r="AZ147" s="29">
        <v>0</v>
      </c>
    </row>
    <row r="148" spans="1:52" ht="63" x14ac:dyDescent="0.25">
      <c r="A148" s="10" t="s">
        <v>394</v>
      </c>
      <c r="B148" s="70" t="s">
        <v>392</v>
      </c>
      <c r="C148" s="41" t="s">
        <v>22</v>
      </c>
      <c r="D148" s="11" t="s">
        <v>54</v>
      </c>
      <c r="E148" s="13">
        <f t="shared" si="746"/>
        <v>550.20000000000005</v>
      </c>
      <c r="F148" s="13">
        <f t="shared" si="747"/>
        <v>0</v>
      </c>
      <c r="G148" s="13">
        <f t="shared" si="748"/>
        <v>550.20000000000005</v>
      </c>
      <c r="H148" s="13">
        <f t="shared" si="749"/>
        <v>0</v>
      </c>
      <c r="I148" s="13">
        <f t="shared" si="992"/>
        <v>0</v>
      </c>
      <c r="J148" s="29">
        <v>0</v>
      </c>
      <c r="K148" s="13">
        <v>0</v>
      </c>
      <c r="L148" s="29">
        <v>0</v>
      </c>
      <c r="M148" s="13">
        <f t="shared" si="993"/>
        <v>0</v>
      </c>
      <c r="N148" s="29">
        <v>0</v>
      </c>
      <c r="O148" s="13">
        <v>0</v>
      </c>
      <c r="P148" s="29">
        <v>0</v>
      </c>
      <c r="Q148" s="13">
        <f t="shared" si="994"/>
        <v>0</v>
      </c>
      <c r="R148" s="29">
        <v>0</v>
      </c>
      <c r="S148" s="13">
        <v>0</v>
      </c>
      <c r="T148" s="29">
        <v>0</v>
      </c>
      <c r="U148" s="13">
        <f t="shared" si="984"/>
        <v>550.20000000000005</v>
      </c>
      <c r="V148" s="49">
        <v>0</v>
      </c>
      <c r="W148" s="77">
        <v>550.20000000000005</v>
      </c>
      <c r="X148" s="50">
        <v>0</v>
      </c>
      <c r="Y148" s="13">
        <f t="shared" si="995"/>
        <v>0</v>
      </c>
      <c r="Z148" s="29">
        <v>0</v>
      </c>
      <c r="AA148" s="13">
        <v>0</v>
      </c>
      <c r="AB148" s="29">
        <v>0</v>
      </c>
      <c r="AC148" s="13">
        <f t="shared" si="996"/>
        <v>0</v>
      </c>
      <c r="AD148" s="29">
        <v>0</v>
      </c>
      <c r="AE148" s="13">
        <v>0</v>
      </c>
      <c r="AF148" s="29">
        <v>0</v>
      </c>
      <c r="AG148" s="13">
        <f t="shared" si="997"/>
        <v>0</v>
      </c>
      <c r="AH148" s="29">
        <v>0</v>
      </c>
      <c r="AI148" s="13">
        <v>0</v>
      </c>
      <c r="AJ148" s="29">
        <v>0</v>
      </c>
      <c r="AK148" s="13">
        <f t="shared" si="998"/>
        <v>0</v>
      </c>
      <c r="AL148" s="29">
        <v>0</v>
      </c>
      <c r="AM148" s="13">
        <v>0</v>
      </c>
      <c r="AN148" s="29">
        <v>0</v>
      </c>
      <c r="AO148" s="13">
        <f t="shared" si="999"/>
        <v>0</v>
      </c>
      <c r="AP148" s="29">
        <v>0</v>
      </c>
      <c r="AQ148" s="13">
        <v>0</v>
      </c>
      <c r="AR148" s="29">
        <v>0</v>
      </c>
      <c r="AS148" s="13">
        <f t="shared" si="1000"/>
        <v>0</v>
      </c>
      <c r="AT148" s="29">
        <v>0</v>
      </c>
      <c r="AU148" s="13">
        <v>0</v>
      </c>
      <c r="AV148" s="29">
        <v>0</v>
      </c>
      <c r="AW148" s="13">
        <f t="shared" si="1001"/>
        <v>0</v>
      </c>
      <c r="AX148" s="29">
        <v>0</v>
      </c>
      <c r="AY148" s="13">
        <v>0</v>
      </c>
      <c r="AZ148" s="29">
        <v>0</v>
      </c>
    </row>
    <row r="149" spans="1:52" ht="110.25" x14ac:dyDescent="0.25">
      <c r="A149" s="10" t="s">
        <v>395</v>
      </c>
      <c r="B149" s="70" t="s">
        <v>393</v>
      </c>
      <c r="C149" s="41" t="s">
        <v>22</v>
      </c>
      <c r="D149" s="11" t="s">
        <v>54</v>
      </c>
      <c r="E149" s="13">
        <f t="shared" ref="E149:E189" si="1002">I149+M149+Q149+U149+Y149+AC149+AG149+AK149+AO149</f>
        <v>1365.4</v>
      </c>
      <c r="F149" s="13">
        <f t="shared" ref="F149:F189" si="1003">J149+N149+R149+V149+Z149+AD149+AH149+AL149+AP149</f>
        <v>0</v>
      </c>
      <c r="G149" s="13">
        <f t="shared" ref="G149:G189" si="1004">K149+O149+S149+W149+AA149+AE149+AI149+AM149+AQ149</f>
        <v>1365.4</v>
      </c>
      <c r="H149" s="13">
        <f t="shared" ref="H149:H189" si="1005">L149+P149+T149+X149+AB149+AF149+AJ149+AN149+AR149</f>
        <v>0</v>
      </c>
      <c r="I149" s="13">
        <f t="shared" si="992"/>
        <v>0</v>
      </c>
      <c r="J149" s="29">
        <v>0</v>
      </c>
      <c r="K149" s="13">
        <v>0</v>
      </c>
      <c r="L149" s="29">
        <v>0</v>
      </c>
      <c r="M149" s="13">
        <f t="shared" si="993"/>
        <v>0</v>
      </c>
      <c r="N149" s="29">
        <v>0</v>
      </c>
      <c r="O149" s="13">
        <v>0</v>
      </c>
      <c r="P149" s="29">
        <v>0</v>
      </c>
      <c r="Q149" s="13">
        <f t="shared" si="994"/>
        <v>0</v>
      </c>
      <c r="R149" s="29">
        <v>0</v>
      </c>
      <c r="S149" s="13">
        <v>0</v>
      </c>
      <c r="T149" s="29">
        <v>0</v>
      </c>
      <c r="U149" s="13">
        <f t="shared" si="984"/>
        <v>1365.4</v>
      </c>
      <c r="V149" s="49">
        <v>0</v>
      </c>
      <c r="W149" s="77">
        <v>1365.4</v>
      </c>
      <c r="X149" s="50">
        <v>0</v>
      </c>
      <c r="Y149" s="13">
        <f t="shared" si="995"/>
        <v>0</v>
      </c>
      <c r="Z149" s="29">
        <v>0</v>
      </c>
      <c r="AA149" s="13">
        <v>0</v>
      </c>
      <c r="AB149" s="29">
        <v>0</v>
      </c>
      <c r="AC149" s="13">
        <f t="shared" si="996"/>
        <v>0</v>
      </c>
      <c r="AD149" s="29">
        <v>0</v>
      </c>
      <c r="AE149" s="13">
        <v>0</v>
      </c>
      <c r="AF149" s="29">
        <v>0</v>
      </c>
      <c r="AG149" s="13">
        <f t="shared" si="997"/>
        <v>0</v>
      </c>
      <c r="AH149" s="29">
        <v>0</v>
      </c>
      <c r="AI149" s="13">
        <v>0</v>
      </c>
      <c r="AJ149" s="29">
        <v>0</v>
      </c>
      <c r="AK149" s="13">
        <f t="shared" si="998"/>
        <v>0</v>
      </c>
      <c r="AL149" s="29">
        <v>0</v>
      </c>
      <c r="AM149" s="13">
        <v>0</v>
      </c>
      <c r="AN149" s="29">
        <v>0</v>
      </c>
      <c r="AO149" s="13">
        <f t="shared" si="999"/>
        <v>0</v>
      </c>
      <c r="AP149" s="29">
        <v>0</v>
      </c>
      <c r="AQ149" s="13">
        <v>0</v>
      </c>
      <c r="AR149" s="29">
        <v>0</v>
      </c>
      <c r="AS149" s="13">
        <f t="shared" si="1000"/>
        <v>0</v>
      </c>
      <c r="AT149" s="29">
        <v>0</v>
      </c>
      <c r="AU149" s="13">
        <v>0</v>
      </c>
      <c r="AV149" s="29">
        <v>0</v>
      </c>
      <c r="AW149" s="13">
        <f t="shared" si="1001"/>
        <v>0</v>
      </c>
      <c r="AX149" s="29">
        <v>0</v>
      </c>
      <c r="AY149" s="13">
        <v>0</v>
      </c>
      <c r="AZ149" s="29">
        <v>0</v>
      </c>
    </row>
    <row r="150" spans="1:52" ht="126" x14ac:dyDescent="0.25">
      <c r="A150" s="10" t="s">
        <v>396</v>
      </c>
      <c r="B150" s="70" t="s">
        <v>341</v>
      </c>
      <c r="C150" s="41" t="s">
        <v>22</v>
      </c>
      <c r="D150" s="11" t="s">
        <v>54</v>
      </c>
      <c r="E150" s="13">
        <f t="shared" si="1002"/>
        <v>600</v>
      </c>
      <c r="F150" s="13">
        <f t="shared" si="1003"/>
        <v>0</v>
      </c>
      <c r="G150" s="13">
        <f t="shared" si="1004"/>
        <v>600</v>
      </c>
      <c r="H150" s="13">
        <f t="shared" si="1005"/>
        <v>0</v>
      </c>
      <c r="I150" s="13">
        <f t="shared" ref="I150" si="1006">K150</f>
        <v>0</v>
      </c>
      <c r="J150" s="29">
        <v>0</v>
      </c>
      <c r="K150" s="13">
        <v>0</v>
      </c>
      <c r="L150" s="29">
        <v>0</v>
      </c>
      <c r="M150" s="13">
        <f t="shared" si="993"/>
        <v>0</v>
      </c>
      <c r="N150" s="29">
        <v>0</v>
      </c>
      <c r="O150" s="13">
        <v>0</v>
      </c>
      <c r="P150" s="29">
        <v>0</v>
      </c>
      <c r="Q150" s="13">
        <f t="shared" si="994"/>
        <v>0</v>
      </c>
      <c r="R150" s="29">
        <v>0</v>
      </c>
      <c r="S150" s="13">
        <v>0</v>
      </c>
      <c r="T150" s="29">
        <v>0</v>
      </c>
      <c r="U150" s="13">
        <f t="shared" ref="U150" si="1007">W150</f>
        <v>600</v>
      </c>
      <c r="V150" s="49">
        <v>0</v>
      </c>
      <c r="W150" s="77">
        <v>600</v>
      </c>
      <c r="X150" s="50">
        <v>0</v>
      </c>
      <c r="Y150" s="13">
        <f t="shared" si="995"/>
        <v>0</v>
      </c>
      <c r="Z150" s="29">
        <v>0</v>
      </c>
      <c r="AA150" s="13">
        <v>0</v>
      </c>
      <c r="AB150" s="29">
        <v>0</v>
      </c>
      <c r="AC150" s="13">
        <f t="shared" si="996"/>
        <v>0</v>
      </c>
      <c r="AD150" s="29">
        <v>0</v>
      </c>
      <c r="AE150" s="13">
        <v>0</v>
      </c>
      <c r="AF150" s="29">
        <v>0</v>
      </c>
      <c r="AG150" s="13">
        <f t="shared" si="997"/>
        <v>0</v>
      </c>
      <c r="AH150" s="29">
        <v>0</v>
      </c>
      <c r="AI150" s="13">
        <v>0</v>
      </c>
      <c r="AJ150" s="29">
        <v>0</v>
      </c>
      <c r="AK150" s="13">
        <f t="shared" si="998"/>
        <v>0</v>
      </c>
      <c r="AL150" s="29">
        <v>0</v>
      </c>
      <c r="AM150" s="13">
        <v>0</v>
      </c>
      <c r="AN150" s="29">
        <v>0</v>
      </c>
      <c r="AO150" s="13">
        <f t="shared" si="999"/>
        <v>0</v>
      </c>
      <c r="AP150" s="29">
        <v>0</v>
      </c>
      <c r="AQ150" s="13">
        <v>0</v>
      </c>
      <c r="AR150" s="29">
        <v>0</v>
      </c>
      <c r="AS150" s="13">
        <f t="shared" si="1000"/>
        <v>0</v>
      </c>
      <c r="AT150" s="29">
        <v>0</v>
      </c>
      <c r="AU150" s="13">
        <v>0</v>
      </c>
      <c r="AV150" s="29">
        <v>0</v>
      </c>
      <c r="AW150" s="13">
        <f t="shared" si="1001"/>
        <v>0</v>
      </c>
      <c r="AX150" s="29">
        <v>0</v>
      </c>
      <c r="AY150" s="13">
        <v>0</v>
      </c>
      <c r="AZ150" s="29">
        <v>0</v>
      </c>
    </row>
    <row r="151" spans="1:52" ht="78.75" x14ac:dyDescent="0.25">
      <c r="A151" s="10" t="s">
        <v>397</v>
      </c>
      <c r="B151" s="70" t="s">
        <v>409</v>
      </c>
      <c r="C151" s="41" t="s">
        <v>22</v>
      </c>
      <c r="D151" s="11" t="s">
        <v>54</v>
      </c>
      <c r="E151" s="13">
        <f t="shared" si="1002"/>
        <v>797.09999999999991</v>
      </c>
      <c r="F151" s="13">
        <f t="shared" si="1003"/>
        <v>0</v>
      </c>
      <c r="G151" s="13">
        <f t="shared" si="1004"/>
        <v>797.09999999999991</v>
      </c>
      <c r="H151" s="13">
        <f t="shared" si="1005"/>
        <v>0</v>
      </c>
      <c r="I151" s="13">
        <f t="shared" ref="I151" si="1008">K151</f>
        <v>0</v>
      </c>
      <c r="J151" s="29">
        <v>0</v>
      </c>
      <c r="K151" s="13">
        <v>0</v>
      </c>
      <c r="L151" s="29">
        <v>0</v>
      </c>
      <c r="M151" s="13">
        <f t="shared" si="993"/>
        <v>0</v>
      </c>
      <c r="N151" s="29">
        <v>0</v>
      </c>
      <c r="O151" s="13">
        <v>0</v>
      </c>
      <c r="P151" s="29">
        <v>0</v>
      </c>
      <c r="Q151" s="13">
        <f t="shared" si="994"/>
        <v>0</v>
      </c>
      <c r="R151" s="29">
        <v>0</v>
      </c>
      <c r="S151" s="13">
        <v>0</v>
      </c>
      <c r="T151" s="29">
        <v>0</v>
      </c>
      <c r="U151" s="13">
        <f t="shared" ref="U151" si="1009">W151</f>
        <v>797.09999999999991</v>
      </c>
      <c r="V151" s="49">
        <v>0</v>
      </c>
      <c r="W151" s="77">
        <f>1374.8-577.7</f>
        <v>797.09999999999991</v>
      </c>
      <c r="X151" s="50">
        <v>0</v>
      </c>
      <c r="Y151" s="13">
        <f t="shared" si="995"/>
        <v>0</v>
      </c>
      <c r="Z151" s="29">
        <v>0</v>
      </c>
      <c r="AA151" s="13">
        <v>0</v>
      </c>
      <c r="AB151" s="29">
        <v>0</v>
      </c>
      <c r="AC151" s="13">
        <f t="shared" si="996"/>
        <v>0</v>
      </c>
      <c r="AD151" s="29">
        <v>0</v>
      </c>
      <c r="AE151" s="13">
        <v>0</v>
      </c>
      <c r="AF151" s="29">
        <v>0</v>
      </c>
      <c r="AG151" s="13">
        <f t="shared" si="997"/>
        <v>0</v>
      </c>
      <c r="AH151" s="29">
        <v>0</v>
      </c>
      <c r="AI151" s="13">
        <v>0</v>
      </c>
      <c r="AJ151" s="29">
        <v>0</v>
      </c>
      <c r="AK151" s="13">
        <f t="shared" si="998"/>
        <v>0</v>
      </c>
      <c r="AL151" s="29">
        <v>0</v>
      </c>
      <c r="AM151" s="13">
        <v>0</v>
      </c>
      <c r="AN151" s="29">
        <v>0</v>
      </c>
      <c r="AO151" s="13">
        <f t="shared" si="999"/>
        <v>0</v>
      </c>
      <c r="AP151" s="29">
        <v>0</v>
      </c>
      <c r="AQ151" s="13">
        <v>0</v>
      </c>
      <c r="AR151" s="29">
        <v>0</v>
      </c>
      <c r="AS151" s="13">
        <f t="shared" si="1000"/>
        <v>0</v>
      </c>
      <c r="AT151" s="29">
        <v>0</v>
      </c>
      <c r="AU151" s="13">
        <v>0</v>
      </c>
      <c r="AV151" s="29">
        <v>0</v>
      </c>
      <c r="AW151" s="13">
        <f t="shared" si="1001"/>
        <v>0</v>
      </c>
      <c r="AX151" s="29">
        <v>0</v>
      </c>
      <c r="AY151" s="13">
        <v>0</v>
      </c>
      <c r="AZ151" s="29">
        <v>0</v>
      </c>
    </row>
    <row r="152" spans="1:52" ht="94.5" x14ac:dyDescent="0.25">
      <c r="A152" s="10" t="s">
        <v>398</v>
      </c>
      <c r="B152" s="70" t="s">
        <v>413</v>
      </c>
      <c r="C152" s="41" t="s">
        <v>22</v>
      </c>
      <c r="D152" s="11" t="s">
        <v>54</v>
      </c>
      <c r="E152" s="13">
        <f t="shared" si="1002"/>
        <v>637.4</v>
      </c>
      <c r="F152" s="13">
        <f t="shared" si="1003"/>
        <v>0</v>
      </c>
      <c r="G152" s="13">
        <f t="shared" si="1004"/>
        <v>637.4</v>
      </c>
      <c r="H152" s="13">
        <f t="shared" si="1005"/>
        <v>0</v>
      </c>
      <c r="I152" s="13">
        <f t="shared" ref="I152" si="1010">K152</f>
        <v>0</v>
      </c>
      <c r="J152" s="29">
        <v>0</v>
      </c>
      <c r="K152" s="13">
        <v>0</v>
      </c>
      <c r="L152" s="29">
        <v>0</v>
      </c>
      <c r="M152" s="13">
        <f t="shared" si="993"/>
        <v>0</v>
      </c>
      <c r="N152" s="29">
        <v>0</v>
      </c>
      <c r="O152" s="13">
        <v>0</v>
      </c>
      <c r="P152" s="29">
        <v>0</v>
      </c>
      <c r="Q152" s="13">
        <f t="shared" si="994"/>
        <v>0</v>
      </c>
      <c r="R152" s="29">
        <v>0</v>
      </c>
      <c r="S152" s="13">
        <v>0</v>
      </c>
      <c r="T152" s="29">
        <v>0</v>
      </c>
      <c r="U152" s="13">
        <f t="shared" ref="U152" si="1011">W152</f>
        <v>637.4</v>
      </c>
      <c r="V152" s="49">
        <v>0</v>
      </c>
      <c r="W152" s="77">
        <v>637.4</v>
      </c>
      <c r="X152" s="50">
        <v>0</v>
      </c>
      <c r="Y152" s="13">
        <f t="shared" si="995"/>
        <v>0</v>
      </c>
      <c r="Z152" s="29">
        <v>0</v>
      </c>
      <c r="AA152" s="13">
        <v>0</v>
      </c>
      <c r="AB152" s="29">
        <v>0</v>
      </c>
      <c r="AC152" s="13">
        <f t="shared" si="996"/>
        <v>0</v>
      </c>
      <c r="AD152" s="29">
        <v>0</v>
      </c>
      <c r="AE152" s="13">
        <v>0</v>
      </c>
      <c r="AF152" s="29">
        <v>0</v>
      </c>
      <c r="AG152" s="13">
        <f t="shared" si="997"/>
        <v>0</v>
      </c>
      <c r="AH152" s="29">
        <v>0</v>
      </c>
      <c r="AI152" s="13">
        <v>0</v>
      </c>
      <c r="AJ152" s="29">
        <v>0</v>
      </c>
      <c r="AK152" s="13">
        <f t="shared" si="998"/>
        <v>0</v>
      </c>
      <c r="AL152" s="29">
        <v>0</v>
      </c>
      <c r="AM152" s="13">
        <v>0</v>
      </c>
      <c r="AN152" s="29">
        <v>0</v>
      </c>
      <c r="AO152" s="13">
        <f t="shared" si="999"/>
        <v>0</v>
      </c>
      <c r="AP152" s="29">
        <v>0</v>
      </c>
      <c r="AQ152" s="13">
        <v>0</v>
      </c>
      <c r="AR152" s="29">
        <v>0</v>
      </c>
      <c r="AS152" s="13">
        <f t="shared" si="1000"/>
        <v>0</v>
      </c>
      <c r="AT152" s="29">
        <v>0</v>
      </c>
      <c r="AU152" s="13">
        <v>0</v>
      </c>
      <c r="AV152" s="29">
        <v>0</v>
      </c>
      <c r="AW152" s="13">
        <f t="shared" si="1001"/>
        <v>0</v>
      </c>
      <c r="AX152" s="29">
        <v>0</v>
      </c>
      <c r="AY152" s="13">
        <v>0</v>
      </c>
      <c r="AZ152" s="29">
        <v>0</v>
      </c>
    </row>
    <row r="153" spans="1:52" ht="78.75" x14ac:dyDescent="0.25">
      <c r="A153" s="10" t="s">
        <v>399</v>
      </c>
      <c r="B153" s="73" t="s">
        <v>412</v>
      </c>
      <c r="C153" s="41" t="s">
        <v>22</v>
      </c>
      <c r="D153" s="11" t="s">
        <v>54</v>
      </c>
      <c r="E153" s="13">
        <f t="shared" si="1002"/>
        <v>1527.8</v>
      </c>
      <c r="F153" s="13">
        <f t="shared" si="1003"/>
        <v>0</v>
      </c>
      <c r="G153" s="13">
        <f t="shared" si="1004"/>
        <v>1527.8</v>
      </c>
      <c r="H153" s="13">
        <f t="shared" si="1005"/>
        <v>0</v>
      </c>
      <c r="I153" s="13">
        <f t="shared" ref="I153" si="1012">K153</f>
        <v>0</v>
      </c>
      <c r="J153" s="29">
        <v>0</v>
      </c>
      <c r="K153" s="13">
        <v>0</v>
      </c>
      <c r="L153" s="29">
        <v>0</v>
      </c>
      <c r="M153" s="13">
        <f t="shared" ref="M153" si="1013">O153</f>
        <v>0</v>
      </c>
      <c r="N153" s="29">
        <v>0</v>
      </c>
      <c r="O153" s="13">
        <v>0</v>
      </c>
      <c r="P153" s="29">
        <v>0</v>
      </c>
      <c r="Q153" s="13">
        <f t="shared" ref="Q153" si="1014">S153</f>
        <v>0</v>
      </c>
      <c r="R153" s="29">
        <v>0</v>
      </c>
      <c r="S153" s="13">
        <v>0</v>
      </c>
      <c r="T153" s="29">
        <v>0</v>
      </c>
      <c r="U153" s="13">
        <f t="shared" ref="U153" si="1015">W153</f>
        <v>1527.8</v>
      </c>
      <c r="V153" s="49">
        <v>0</v>
      </c>
      <c r="W153" s="77">
        <v>1527.8</v>
      </c>
      <c r="X153" s="50">
        <v>0</v>
      </c>
      <c r="Y153" s="13">
        <f t="shared" ref="Y153" si="1016">AA153</f>
        <v>0</v>
      </c>
      <c r="Z153" s="29">
        <v>0</v>
      </c>
      <c r="AA153" s="74">
        <v>0</v>
      </c>
      <c r="AB153" s="29">
        <v>0</v>
      </c>
      <c r="AC153" s="13">
        <f t="shared" ref="AC153" si="1017">AE153</f>
        <v>0</v>
      </c>
      <c r="AD153" s="29">
        <v>0</v>
      </c>
      <c r="AE153" s="13">
        <v>0</v>
      </c>
      <c r="AF153" s="29">
        <v>0</v>
      </c>
      <c r="AG153" s="13">
        <f t="shared" ref="AG153" si="1018">AI153</f>
        <v>0</v>
      </c>
      <c r="AH153" s="29">
        <v>0</v>
      </c>
      <c r="AI153" s="13">
        <v>0</v>
      </c>
      <c r="AJ153" s="29">
        <v>0</v>
      </c>
      <c r="AK153" s="13">
        <f t="shared" ref="AK153" si="1019">AM153</f>
        <v>0</v>
      </c>
      <c r="AL153" s="29">
        <v>0</v>
      </c>
      <c r="AM153" s="13">
        <v>0</v>
      </c>
      <c r="AN153" s="29">
        <v>0</v>
      </c>
      <c r="AO153" s="13">
        <f t="shared" ref="AO153" si="1020">AQ153</f>
        <v>0</v>
      </c>
      <c r="AP153" s="29">
        <v>0</v>
      </c>
      <c r="AQ153" s="13">
        <v>0</v>
      </c>
      <c r="AR153" s="29">
        <v>0</v>
      </c>
      <c r="AS153" s="13">
        <f t="shared" ref="AS153" si="1021">AU153</f>
        <v>0</v>
      </c>
      <c r="AT153" s="29">
        <v>0</v>
      </c>
      <c r="AU153" s="13">
        <v>0</v>
      </c>
      <c r="AV153" s="29">
        <v>0</v>
      </c>
      <c r="AW153" s="13">
        <f t="shared" ref="AW153" si="1022">AY153</f>
        <v>0</v>
      </c>
      <c r="AX153" s="29">
        <v>0</v>
      </c>
      <c r="AY153" s="13">
        <v>0</v>
      </c>
      <c r="AZ153" s="29">
        <v>0</v>
      </c>
    </row>
    <row r="154" spans="1:52" ht="78.75" x14ac:dyDescent="0.25">
      <c r="A154" s="10" t="s">
        <v>400</v>
      </c>
      <c r="B154" s="58" t="s">
        <v>428</v>
      </c>
      <c r="C154" s="41" t="s">
        <v>22</v>
      </c>
      <c r="D154" s="11" t="s">
        <v>54</v>
      </c>
      <c r="E154" s="13">
        <f t="shared" ref="E154:E156" si="1023">I154+M154+Q154+U154+Y154+AC154+AG154+AK154+AO154</f>
        <v>1237.6999999999998</v>
      </c>
      <c r="F154" s="13">
        <f t="shared" ref="F154:F156" si="1024">J154+N154+R154+V154+Z154+AD154+AH154+AL154+AP154</f>
        <v>0</v>
      </c>
      <c r="G154" s="13">
        <f t="shared" ref="G154:G156" si="1025">K154+O154+S154+W154+AA154+AE154+AI154+AM154+AQ154</f>
        <v>1237.6999999999998</v>
      </c>
      <c r="H154" s="13">
        <f t="shared" ref="H154:H156" si="1026">L154+P154+T154+X154+AB154+AF154+AJ154+AN154+AR154</f>
        <v>0</v>
      </c>
      <c r="I154" s="13">
        <f t="shared" ref="I154:I156" si="1027">K154</f>
        <v>0</v>
      </c>
      <c r="J154" s="29">
        <v>0</v>
      </c>
      <c r="K154" s="13">
        <v>0</v>
      </c>
      <c r="L154" s="29">
        <v>0</v>
      </c>
      <c r="M154" s="13">
        <f t="shared" ref="M154:M156" si="1028">O154</f>
        <v>0</v>
      </c>
      <c r="N154" s="29">
        <v>0</v>
      </c>
      <c r="O154" s="13">
        <v>0</v>
      </c>
      <c r="P154" s="29">
        <v>0</v>
      </c>
      <c r="Q154" s="13">
        <f t="shared" ref="Q154:Q156" si="1029">S154</f>
        <v>0</v>
      </c>
      <c r="R154" s="29">
        <v>0</v>
      </c>
      <c r="S154" s="13">
        <v>0</v>
      </c>
      <c r="T154" s="29">
        <v>0</v>
      </c>
      <c r="U154" s="13">
        <f t="shared" ref="U154:U156" si="1030">W154</f>
        <v>0</v>
      </c>
      <c r="V154" s="49">
        <v>0</v>
      </c>
      <c r="W154" s="77">
        <v>0</v>
      </c>
      <c r="X154" s="50">
        <v>0</v>
      </c>
      <c r="Y154" s="13">
        <f t="shared" ref="Y154:Y156" si="1031">AA154</f>
        <v>1237.6999999999998</v>
      </c>
      <c r="Z154" s="49">
        <v>0</v>
      </c>
      <c r="AA154" s="59">
        <f>1815.1-577.4</f>
        <v>1237.6999999999998</v>
      </c>
      <c r="AB154" s="50">
        <v>0</v>
      </c>
      <c r="AC154" s="13">
        <f t="shared" ref="AC154:AC156" si="1032">AE154</f>
        <v>0</v>
      </c>
      <c r="AD154" s="29">
        <v>0</v>
      </c>
      <c r="AE154" s="13">
        <v>0</v>
      </c>
      <c r="AF154" s="29">
        <v>0</v>
      </c>
      <c r="AG154" s="13">
        <f t="shared" ref="AG154:AG156" si="1033">AI154</f>
        <v>0</v>
      </c>
      <c r="AH154" s="29">
        <v>0</v>
      </c>
      <c r="AI154" s="13">
        <v>0</v>
      </c>
      <c r="AJ154" s="29">
        <v>0</v>
      </c>
      <c r="AK154" s="13">
        <f t="shared" ref="AK154:AK156" si="1034">AM154</f>
        <v>0</v>
      </c>
      <c r="AL154" s="29">
        <v>0</v>
      </c>
      <c r="AM154" s="13">
        <v>0</v>
      </c>
      <c r="AN154" s="29">
        <v>0</v>
      </c>
      <c r="AO154" s="13">
        <f t="shared" ref="AO154:AO156" si="1035">AQ154</f>
        <v>0</v>
      </c>
      <c r="AP154" s="29">
        <v>0</v>
      </c>
      <c r="AQ154" s="13">
        <v>0</v>
      </c>
      <c r="AR154" s="29">
        <v>0</v>
      </c>
      <c r="AS154" s="13">
        <f t="shared" ref="AS154:AS156" si="1036">AU154</f>
        <v>0</v>
      </c>
      <c r="AT154" s="29">
        <v>0</v>
      </c>
      <c r="AU154" s="13">
        <v>0</v>
      </c>
      <c r="AV154" s="29">
        <v>0</v>
      </c>
      <c r="AW154" s="13">
        <f t="shared" ref="AW154:AW156" si="1037">AY154</f>
        <v>0</v>
      </c>
      <c r="AX154" s="29">
        <v>0</v>
      </c>
      <c r="AY154" s="13">
        <v>0</v>
      </c>
      <c r="AZ154" s="29">
        <v>0</v>
      </c>
    </row>
    <row r="155" spans="1:52" ht="63" x14ac:dyDescent="0.25">
      <c r="A155" s="10" t="s">
        <v>401</v>
      </c>
      <c r="B155" s="58" t="s">
        <v>459</v>
      </c>
      <c r="C155" s="41" t="s">
        <v>22</v>
      </c>
      <c r="D155" s="11" t="s">
        <v>54</v>
      </c>
      <c r="E155" s="13">
        <f t="shared" si="1023"/>
        <v>5206.3</v>
      </c>
      <c r="F155" s="13">
        <f t="shared" si="1024"/>
        <v>0</v>
      </c>
      <c r="G155" s="13">
        <f t="shared" si="1025"/>
        <v>5206.3</v>
      </c>
      <c r="H155" s="13">
        <f t="shared" si="1026"/>
        <v>0</v>
      </c>
      <c r="I155" s="13">
        <f t="shared" si="1027"/>
        <v>0</v>
      </c>
      <c r="J155" s="29">
        <v>0</v>
      </c>
      <c r="K155" s="13">
        <v>0</v>
      </c>
      <c r="L155" s="29">
        <v>0</v>
      </c>
      <c r="M155" s="13">
        <f t="shared" si="1028"/>
        <v>0</v>
      </c>
      <c r="N155" s="29">
        <v>0</v>
      </c>
      <c r="O155" s="13">
        <v>0</v>
      </c>
      <c r="P155" s="29">
        <v>0</v>
      </c>
      <c r="Q155" s="13">
        <f t="shared" si="1029"/>
        <v>0</v>
      </c>
      <c r="R155" s="29">
        <v>0</v>
      </c>
      <c r="S155" s="13">
        <v>0</v>
      </c>
      <c r="T155" s="29">
        <v>0</v>
      </c>
      <c r="U155" s="13">
        <f t="shared" si="1030"/>
        <v>0</v>
      </c>
      <c r="V155" s="49">
        <v>0</v>
      </c>
      <c r="W155" s="77">
        <v>0</v>
      </c>
      <c r="X155" s="50">
        <v>0</v>
      </c>
      <c r="Y155" s="13">
        <f t="shared" si="1031"/>
        <v>5206.3</v>
      </c>
      <c r="Z155" s="49">
        <v>0</v>
      </c>
      <c r="AA155" s="59">
        <f>4710.2+496.1</f>
        <v>5206.3</v>
      </c>
      <c r="AB155" s="50">
        <v>0</v>
      </c>
      <c r="AC155" s="13">
        <f t="shared" si="1032"/>
        <v>0</v>
      </c>
      <c r="AD155" s="29">
        <v>0</v>
      </c>
      <c r="AE155" s="13">
        <v>0</v>
      </c>
      <c r="AF155" s="29">
        <v>0</v>
      </c>
      <c r="AG155" s="13">
        <f t="shared" si="1033"/>
        <v>0</v>
      </c>
      <c r="AH155" s="29">
        <v>0</v>
      </c>
      <c r="AI155" s="13">
        <v>0</v>
      </c>
      <c r="AJ155" s="29">
        <v>0</v>
      </c>
      <c r="AK155" s="13">
        <f t="shared" si="1034"/>
        <v>0</v>
      </c>
      <c r="AL155" s="29">
        <v>0</v>
      </c>
      <c r="AM155" s="13">
        <v>0</v>
      </c>
      <c r="AN155" s="29">
        <v>0</v>
      </c>
      <c r="AO155" s="13">
        <f t="shared" si="1035"/>
        <v>0</v>
      </c>
      <c r="AP155" s="29">
        <v>0</v>
      </c>
      <c r="AQ155" s="13">
        <v>0</v>
      </c>
      <c r="AR155" s="29">
        <v>0</v>
      </c>
      <c r="AS155" s="13">
        <f t="shared" si="1036"/>
        <v>0</v>
      </c>
      <c r="AT155" s="29">
        <v>0</v>
      </c>
      <c r="AU155" s="13">
        <v>0</v>
      </c>
      <c r="AV155" s="29">
        <v>0</v>
      </c>
      <c r="AW155" s="13">
        <f t="shared" si="1037"/>
        <v>0</v>
      </c>
      <c r="AX155" s="29">
        <v>0</v>
      </c>
      <c r="AY155" s="13">
        <v>0</v>
      </c>
      <c r="AZ155" s="29">
        <v>0</v>
      </c>
    </row>
    <row r="156" spans="1:52" ht="78.75" x14ac:dyDescent="0.25">
      <c r="A156" s="10" t="s">
        <v>407</v>
      </c>
      <c r="B156" s="65" t="s">
        <v>429</v>
      </c>
      <c r="C156" s="41" t="s">
        <v>22</v>
      </c>
      <c r="D156" s="11" t="s">
        <v>54</v>
      </c>
      <c r="E156" s="13">
        <f t="shared" si="1023"/>
        <v>3187.8</v>
      </c>
      <c r="F156" s="13">
        <f t="shared" si="1024"/>
        <v>0</v>
      </c>
      <c r="G156" s="13">
        <f t="shared" si="1025"/>
        <v>3187.8</v>
      </c>
      <c r="H156" s="13">
        <f t="shared" si="1026"/>
        <v>0</v>
      </c>
      <c r="I156" s="13">
        <f t="shared" si="1027"/>
        <v>0</v>
      </c>
      <c r="J156" s="29">
        <v>0</v>
      </c>
      <c r="K156" s="13">
        <v>0</v>
      </c>
      <c r="L156" s="29">
        <v>0</v>
      </c>
      <c r="M156" s="13">
        <f t="shared" si="1028"/>
        <v>0</v>
      </c>
      <c r="N156" s="29">
        <v>0</v>
      </c>
      <c r="O156" s="13">
        <v>0</v>
      </c>
      <c r="P156" s="29">
        <v>0</v>
      </c>
      <c r="Q156" s="13">
        <f t="shared" si="1029"/>
        <v>0</v>
      </c>
      <c r="R156" s="29">
        <v>0</v>
      </c>
      <c r="S156" s="13">
        <v>0</v>
      </c>
      <c r="T156" s="29">
        <v>0</v>
      </c>
      <c r="U156" s="13">
        <f t="shared" si="1030"/>
        <v>0</v>
      </c>
      <c r="V156" s="49">
        <v>0</v>
      </c>
      <c r="W156" s="77">
        <v>0</v>
      </c>
      <c r="X156" s="50">
        <v>0</v>
      </c>
      <c r="Y156" s="13">
        <f t="shared" si="1031"/>
        <v>3187.8</v>
      </c>
      <c r="Z156" s="49">
        <v>0</v>
      </c>
      <c r="AA156" s="82">
        <f>4489.6-1301.8</f>
        <v>3187.8</v>
      </c>
      <c r="AB156" s="50">
        <v>0</v>
      </c>
      <c r="AC156" s="13">
        <f t="shared" si="1032"/>
        <v>0</v>
      </c>
      <c r="AD156" s="29">
        <v>0</v>
      </c>
      <c r="AE156" s="13">
        <v>0</v>
      </c>
      <c r="AF156" s="29">
        <v>0</v>
      </c>
      <c r="AG156" s="13">
        <f t="shared" si="1033"/>
        <v>0</v>
      </c>
      <c r="AH156" s="29">
        <v>0</v>
      </c>
      <c r="AI156" s="13">
        <v>0</v>
      </c>
      <c r="AJ156" s="29">
        <v>0</v>
      </c>
      <c r="AK156" s="13">
        <f t="shared" si="1034"/>
        <v>0</v>
      </c>
      <c r="AL156" s="29">
        <v>0</v>
      </c>
      <c r="AM156" s="13">
        <v>0</v>
      </c>
      <c r="AN156" s="29">
        <v>0</v>
      </c>
      <c r="AO156" s="13">
        <f t="shared" si="1035"/>
        <v>0</v>
      </c>
      <c r="AP156" s="29">
        <v>0</v>
      </c>
      <c r="AQ156" s="13">
        <v>0</v>
      </c>
      <c r="AR156" s="29">
        <v>0</v>
      </c>
      <c r="AS156" s="13">
        <f t="shared" si="1036"/>
        <v>0</v>
      </c>
      <c r="AT156" s="29">
        <v>0</v>
      </c>
      <c r="AU156" s="13">
        <v>0</v>
      </c>
      <c r="AV156" s="29">
        <v>0</v>
      </c>
      <c r="AW156" s="13">
        <f t="shared" si="1037"/>
        <v>0</v>
      </c>
      <c r="AX156" s="29">
        <v>0</v>
      </c>
      <c r="AY156" s="13">
        <v>0</v>
      </c>
      <c r="AZ156" s="29">
        <v>0</v>
      </c>
    </row>
    <row r="157" spans="1:52" ht="63" x14ac:dyDescent="0.25">
      <c r="A157" s="10" t="s">
        <v>408</v>
      </c>
      <c r="B157" s="58" t="s">
        <v>430</v>
      </c>
      <c r="C157" s="41" t="s">
        <v>22</v>
      </c>
      <c r="D157" s="11" t="s">
        <v>54</v>
      </c>
      <c r="E157" s="13">
        <f t="shared" ref="E157:E158" si="1038">I157+M157+Q157+U157+Y157+AC157+AG157+AK157+AO157</f>
        <v>4930.6000000000004</v>
      </c>
      <c r="F157" s="13">
        <f t="shared" ref="F157:F158" si="1039">J157+N157+R157+V157+Z157+AD157+AH157+AL157+AP157</f>
        <v>0</v>
      </c>
      <c r="G157" s="13">
        <f t="shared" ref="G157:G158" si="1040">K157+O157+S157+W157+AA157+AE157+AI157+AM157+AQ157</f>
        <v>4930.6000000000004</v>
      </c>
      <c r="H157" s="13">
        <f t="shared" ref="H157:H158" si="1041">L157+P157+T157+X157+AB157+AF157+AJ157+AN157+AR157</f>
        <v>0</v>
      </c>
      <c r="I157" s="13">
        <f t="shared" ref="I157:I158" si="1042">K157</f>
        <v>0</v>
      </c>
      <c r="J157" s="29">
        <v>0</v>
      </c>
      <c r="K157" s="13">
        <v>0</v>
      </c>
      <c r="L157" s="29">
        <v>0</v>
      </c>
      <c r="M157" s="13">
        <f t="shared" ref="M157:M158" si="1043">O157</f>
        <v>0</v>
      </c>
      <c r="N157" s="29">
        <v>0</v>
      </c>
      <c r="O157" s="13">
        <v>0</v>
      </c>
      <c r="P157" s="29">
        <v>0</v>
      </c>
      <c r="Q157" s="13">
        <f t="shared" ref="Q157:Q158" si="1044">S157</f>
        <v>0</v>
      </c>
      <c r="R157" s="29">
        <v>0</v>
      </c>
      <c r="S157" s="13">
        <v>0</v>
      </c>
      <c r="T157" s="29">
        <v>0</v>
      </c>
      <c r="U157" s="13">
        <f t="shared" ref="U157:U158" si="1045">W157</f>
        <v>0</v>
      </c>
      <c r="V157" s="49">
        <v>0</v>
      </c>
      <c r="W157" s="77">
        <v>0</v>
      </c>
      <c r="X157" s="50">
        <v>0</v>
      </c>
      <c r="Y157" s="13">
        <f t="shared" ref="Y157:Y158" si="1046">AA157</f>
        <v>4930.6000000000004</v>
      </c>
      <c r="Z157" s="49">
        <v>0</v>
      </c>
      <c r="AA157" s="62">
        <f>7609-2678.4</f>
        <v>4930.6000000000004</v>
      </c>
      <c r="AB157" s="50">
        <v>0</v>
      </c>
      <c r="AC157" s="13">
        <f t="shared" ref="AC157:AC158" si="1047">AE157</f>
        <v>0</v>
      </c>
      <c r="AD157" s="29">
        <v>0</v>
      </c>
      <c r="AE157" s="13">
        <v>0</v>
      </c>
      <c r="AF157" s="29">
        <v>0</v>
      </c>
      <c r="AG157" s="13">
        <f t="shared" ref="AG157:AG158" si="1048">AI157</f>
        <v>0</v>
      </c>
      <c r="AH157" s="29">
        <v>0</v>
      </c>
      <c r="AI157" s="13">
        <v>0</v>
      </c>
      <c r="AJ157" s="29">
        <v>0</v>
      </c>
      <c r="AK157" s="13">
        <f t="shared" ref="AK157:AK158" si="1049">AM157</f>
        <v>0</v>
      </c>
      <c r="AL157" s="29">
        <v>0</v>
      </c>
      <c r="AM157" s="13">
        <v>0</v>
      </c>
      <c r="AN157" s="29">
        <v>0</v>
      </c>
      <c r="AO157" s="13">
        <f t="shared" ref="AO157:AO158" si="1050">AQ157</f>
        <v>0</v>
      </c>
      <c r="AP157" s="29">
        <v>0</v>
      </c>
      <c r="AQ157" s="13">
        <v>0</v>
      </c>
      <c r="AR157" s="29">
        <v>0</v>
      </c>
      <c r="AS157" s="13">
        <f t="shared" ref="AS157:AS158" si="1051">AU157</f>
        <v>0</v>
      </c>
      <c r="AT157" s="29">
        <v>0</v>
      </c>
      <c r="AU157" s="13">
        <v>0</v>
      </c>
      <c r="AV157" s="29">
        <v>0</v>
      </c>
      <c r="AW157" s="13">
        <f t="shared" ref="AW157:AW158" si="1052">AY157</f>
        <v>0</v>
      </c>
      <c r="AX157" s="29">
        <v>0</v>
      </c>
      <c r="AY157" s="13">
        <v>0</v>
      </c>
      <c r="AZ157" s="29">
        <v>0</v>
      </c>
    </row>
    <row r="158" spans="1:52" ht="78.75" x14ac:dyDescent="0.25">
      <c r="A158" s="10" t="s">
        <v>410</v>
      </c>
      <c r="B158" s="58" t="s">
        <v>431</v>
      </c>
      <c r="C158" s="41" t="s">
        <v>22</v>
      </c>
      <c r="D158" s="11" t="s">
        <v>54</v>
      </c>
      <c r="E158" s="13">
        <f t="shared" si="1038"/>
        <v>1460.6</v>
      </c>
      <c r="F158" s="13">
        <f t="shared" si="1039"/>
        <v>0</v>
      </c>
      <c r="G158" s="13">
        <f t="shared" si="1040"/>
        <v>1460.6</v>
      </c>
      <c r="H158" s="13">
        <f t="shared" si="1041"/>
        <v>0</v>
      </c>
      <c r="I158" s="13">
        <f t="shared" si="1042"/>
        <v>0</v>
      </c>
      <c r="J158" s="29">
        <v>0</v>
      </c>
      <c r="K158" s="13">
        <v>0</v>
      </c>
      <c r="L158" s="29">
        <v>0</v>
      </c>
      <c r="M158" s="13">
        <f t="shared" si="1043"/>
        <v>0</v>
      </c>
      <c r="N158" s="29">
        <v>0</v>
      </c>
      <c r="O158" s="13">
        <v>0</v>
      </c>
      <c r="P158" s="29">
        <v>0</v>
      </c>
      <c r="Q158" s="13">
        <f t="shared" si="1044"/>
        <v>0</v>
      </c>
      <c r="R158" s="29">
        <v>0</v>
      </c>
      <c r="S158" s="13">
        <v>0</v>
      </c>
      <c r="T158" s="29">
        <v>0</v>
      </c>
      <c r="U158" s="13">
        <f t="shared" si="1045"/>
        <v>0</v>
      </c>
      <c r="V158" s="49">
        <v>0</v>
      </c>
      <c r="W158" s="77">
        <v>0</v>
      </c>
      <c r="X158" s="50">
        <v>0</v>
      </c>
      <c r="Y158" s="13">
        <f t="shared" si="1046"/>
        <v>1460.6</v>
      </c>
      <c r="Z158" s="49">
        <v>0</v>
      </c>
      <c r="AA158" s="59">
        <f>2356.2-895.6</f>
        <v>1460.6</v>
      </c>
      <c r="AB158" s="50">
        <v>0</v>
      </c>
      <c r="AC158" s="13">
        <f t="shared" si="1047"/>
        <v>0</v>
      </c>
      <c r="AD158" s="29">
        <v>0</v>
      </c>
      <c r="AE158" s="13">
        <v>0</v>
      </c>
      <c r="AF158" s="29">
        <v>0</v>
      </c>
      <c r="AG158" s="13">
        <f t="shared" si="1048"/>
        <v>0</v>
      </c>
      <c r="AH158" s="29">
        <v>0</v>
      </c>
      <c r="AI158" s="13">
        <v>0</v>
      </c>
      <c r="AJ158" s="29">
        <v>0</v>
      </c>
      <c r="AK158" s="13">
        <f t="shared" si="1049"/>
        <v>0</v>
      </c>
      <c r="AL158" s="29">
        <v>0</v>
      </c>
      <c r="AM158" s="13">
        <v>0</v>
      </c>
      <c r="AN158" s="29">
        <v>0</v>
      </c>
      <c r="AO158" s="13">
        <f t="shared" si="1050"/>
        <v>0</v>
      </c>
      <c r="AP158" s="29">
        <v>0</v>
      </c>
      <c r="AQ158" s="13">
        <v>0</v>
      </c>
      <c r="AR158" s="29">
        <v>0</v>
      </c>
      <c r="AS158" s="13">
        <f t="shared" si="1051"/>
        <v>0</v>
      </c>
      <c r="AT158" s="29">
        <v>0</v>
      </c>
      <c r="AU158" s="13">
        <v>0</v>
      </c>
      <c r="AV158" s="29">
        <v>0</v>
      </c>
      <c r="AW158" s="13">
        <f t="shared" si="1052"/>
        <v>0</v>
      </c>
      <c r="AX158" s="29">
        <v>0</v>
      </c>
      <c r="AY158" s="13">
        <v>0</v>
      </c>
      <c r="AZ158" s="29">
        <v>0</v>
      </c>
    </row>
    <row r="159" spans="1:52" ht="78.75" x14ac:dyDescent="0.25">
      <c r="A159" s="10" t="s">
        <v>411</v>
      </c>
      <c r="B159" s="70" t="s">
        <v>424</v>
      </c>
      <c r="C159" s="41" t="s">
        <v>22</v>
      </c>
      <c r="D159" s="11" t="s">
        <v>54</v>
      </c>
      <c r="E159" s="13">
        <f t="shared" ref="E159" si="1053">I159+M159+Q159+U159+Y159+AC159+AG159+AK159+AO159</f>
        <v>10392.700000000001</v>
      </c>
      <c r="F159" s="13">
        <f t="shared" ref="F159" si="1054">J159+N159+R159+V159+Z159+AD159+AH159+AL159+AP159</f>
        <v>0</v>
      </c>
      <c r="G159" s="13">
        <f t="shared" ref="G159" si="1055">K159+O159+S159+W159+AA159+AE159+AI159+AM159+AQ159</f>
        <v>10392.700000000001</v>
      </c>
      <c r="H159" s="13">
        <f t="shared" ref="H159" si="1056">L159+P159+T159+X159+AB159+AF159+AJ159+AN159+AR159</f>
        <v>0</v>
      </c>
      <c r="I159" s="13">
        <f t="shared" ref="I159" si="1057">K159</f>
        <v>0</v>
      </c>
      <c r="J159" s="29">
        <v>0</v>
      </c>
      <c r="K159" s="13">
        <v>0</v>
      </c>
      <c r="L159" s="29">
        <v>0</v>
      </c>
      <c r="M159" s="13">
        <f t="shared" ref="M159" si="1058">O159</f>
        <v>0</v>
      </c>
      <c r="N159" s="29">
        <v>0</v>
      </c>
      <c r="O159" s="13">
        <v>0</v>
      </c>
      <c r="P159" s="29">
        <v>0</v>
      </c>
      <c r="Q159" s="13">
        <f t="shared" ref="Q159" si="1059">S159</f>
        <v>0</v>
      </c>
      <c r="R159" s="29">
        <v>0</v>
      </c>
      <c r="S159" s="13">
        <v>0</v>
      </c>
      <c r="T159" s="29">
        <v>0</v>
      </c>
      <c r="U159" s="13">
        <f t="shared" ref="U159" si="1060">W159</f>
        <v>0</v>
      </c>
      <c r="V159" s="49">
        <v>0</v>
      </c>
      <c r="W159" s="77">
        <v>0</v>
      </c>
      <c r="X159" s="50">
        <v>0</v>
      </c>
      <c r="Y159" s="13">
        <f t="shared" ref="Y159" si="1061">AA159</f>
        <v>10392.700000000001</v>
      </c>
      <c r="Z159" s="29">
        <v>0</v>
      </c>
      <c r="AA159" s="75">
        <v>10392.700000000001</v>
      </c>
      <c r="AB159" s="29">
        <v>0</v>
      </c>
      <c r="AC159" s="13">
        <f t="shared" ref="AC159" si="1062">AE159</f>
        <v>0</v>
      </c>
      <c r="AD159" s="29">
        <v>0</v>
      </c>
      <c r="AE159" s="13">
        <v>0</v>
      </c>
      <c r="AF159" s="29">
        <v>0</v>
      </c>
      <c r="AG159" s="13">
        <f t="shared" ref="AG159" si="1063">AI159</f>
        <v>0</v>
      </c>
      <c r="AH159" s="29">
        <v>0</v>
      </c>
      <c r="AI159" s="13">
        <v>0</v>
      </c>
      <c r="AJ159" s="29">
        <v>0</v>
      </c>
      <c r="AK159" s="13">
        <f t="shared" ref="AK159" si="1064">AM159</f>
        <v>0</v>
      </c>
      <c r="AL159" s="29">
        <v>0</v>
      </c>
      <c r="AM159" s="13">
        <v>0</v>
      </c>
      <c r="AN159" s="29">
        <v>0</v>
      </c>
      <c r="AO159" s="13">
        <f t="shared" ref="AO159" si="1065">AQ159</f>
        <v>0</v>
      </c>
      <c r="AP159" s="29">
        <v>0</v>
      </c>
      <c r="AQ159" s="13">
        <v>0</v>
      </c>
      <c r="AR159" s="29">
        <v>0</v>
      </c>
      <c r="AS159" s="13">
        <f t="shared" ref="AS159" si="1066">AU159</f>
        <v>0</v>
      </c>
      <c r="AT159" s="29">
        <v>0</v>
      </c>
      <c r="AU159" s="13">
        <v>0</v>
      </c>
      <c r="AV159" s="29">
        <v>0</v>
      </c>
      <c r="AW159" s="13">
        <f t="shared" ref="AW159" si="1067">AY159</f>
        <v>0</v>
      </c>
      <c r="AX159" s="29">
        <v>0</v>
      </c>
      <c r="AY159" s="13">
        <v>0</v>
      </c>
      <c r="AZ159" s="29">
        <v>0</v>
      </c>
    </row>
    <row r="160" spans="1:52" ht="78.75" x14ac:dyDescent="0.25">
      <c r="A160" s="10" t="s">
        <v>449</v>
      </c>
      <c r="B160" s="70" t="s">
        <v>425</v>
      </c>
      <c r="C160" s="41" t="s">
        <v>22</v>
      </c>
      <c r="D160" s="11" t="s">
        <v>54</v>
      </c>
      <c r="E160" s="13">
        <f t="shared" ref="E160" si="1068">I160+M160+Q160+U160+Y160+AC160+AG160+AK160+AO160</f>
        <v>2378.8999999999996</v>
      </c>
      <c r="F160" s="13">
        <f t="shared" ref="F160" si="1069">J160+N160+R160+V160+Z160+AD160+AH160+AL160+AP160</f>
        <v>0</v>
      </c>
      <c r="G160" s="13">
        <f t="shared" ref="G160" si="1070">K160+O160+S160+W160+AA160+AE160+AI160+AM160+AQ160</f>
        <v>2378.8999999999996</v>
      </c>
      <c r="H160" s="13">
        <f t="shared" ref="H160" si="1071">L160+P160+T160+X160+AB160+AF160+AJ160+AN160+AR160</f>
        <v>0</v>
      </c>
      <c r="I160" s="13">
        <f t="shared" ref="I160" si="1072">K160</f>
        <v>0</v>
      </c>
      <c r="J160" s="29">
        <v>0</v>
      </c>
      <c r="K160" s="13">
        <v>0</v>
      </c>
      <c r="L160" s="29">
        <v>0</v>
      </c>
      <c r="M160" s="13">
        <f t="shared" ref="M160" si="1073">O160</f>
        <v>0</v>
      </c>
      <c r="N160" s="29">
        <v>0</v>
      </c>
      <c r="O160" s="13">
        <v>0</v>
      </c>
      <c r="P160" s="29">
        <v>0</v>
      </c>
      <c r="Q160" s="13">
        <f t="shared" ref="Q160" si="1074">S160</f>
        <v>0</v>
      </c>
      <c r="R160" s="29">
        <v>0</v>
      </c>
      <c r="S160" s="13">
        <v>0</v>
      </c>
      <c r="T160" s="29">
        <v>0</v>
      </c>
      <c r="U160" s="13">
        <f t="shared" ref="U160" si="1075">W160</f>
        <v>0</v>
      </c>
      <c r="V160" s="49">
        <v>0</v>
      </c>
      <c r="W160" s="77">
        <v>0</v>
      </c>
      <c r="X160" s="50">
        <v>0</v>
      </c>
      <c r="Y160" s="13">
        <f t="shared" ref="Y160" si="1076">AA160</f>
        <v>2378.8999999999996</v>
      </c>
      <c r="Z160" s="29">
        <v>0</v>
      </c>
      <c r="AA160" s="13">
        <f>6439.4-4060.5</f>
        <v>2378.8999999999996</v>
      </c>
      <c r="AB160" s="29">
        <v>0</v>
      </c>
      <c r="AC160" s="13">
        <f t="shared" ref="AC160" si="1077">AE160</f>
        <v>0</v>
      </c>
      <c r="AD160" s="29">
        <v>0</v>
      </c>
      <c r="AE160" s="13">
        <v>0</v>
      </c>
      <c r="AF160" s="29">
        <v>0</v>
      </c>
      <c r="AG160" s="13">
        <f t="shared" ref="AG160" si="1078">AI160</f>
        <v>0</v>
      </c>
      <c r="AH160" s="29">
        <v>0</v>
      </c>
      <c r="AI160" s="13">
        <v>0</v>
      </c>
      <c r="AJ160" s="29">
        <v>0</v>
      </c>
      <c r="AK160" s="13">
        <f t="shared" ref="AK160" si="1079">AM160</f>
        <v>0</v>
      </c>
      <c r="AL160" s="29">
        <v>0</v>
      </c>
      <c r="AM160" s="13">
        <v>0</v>
      </c>
      <c r="AN160" s="29">
        <v>0</v>
      </c>
      <c r="AO160" s="13">
        <f t="shared" ref="AO160" si="1080">AQ160</f>
        <v>0</v>
      </c>
      <c r="AP160" s="29">
        <v>0</v>
      </c>
      <c r="AQ160" s="13">
        <v>0</v>
      </c>
      <c r="AR160" s="29">
        <v>0</v>
      </c>
      <c r="AS160" s="13">
        <f t="shared" ref="AS160" si="1081">AU160</f>
        <v>0</v>
      </c>
      <c r="AT160" s="29">
        <v>0</v>
      </c>
      <c r="AU160" s="13">
        <v>0</v>
      </c>
      <c r="AV160" s="29">
        <v>0</v>
      </c>
      <c r="AW160" s="13">
        <f t="shared" ref="AW160" si="1082">AY160</f>
        <v>0</v>
      </c>
      <c r="AX160" s="29">
        <v>0</v>
      </c>
      <c r="AY160" s="13">
        <v>0</v>
      </c>
      <c r="AZ160" s="29">
        <v>0</v>
      </c>
    </row>
    <row r="161" spans="1:52" ht="63" x14ac:dyDescent="0.25">
      <c r="A161" s="10" t="s">
        <v>450</v>
      </c>
      <c r="B161" s="70" t="s">
        <v>426</v>
      </c>
      <c r="C161" s="41" t="s">
        <v>22</v>
      </c>
      <c r="D161" s="11" t="s">
        <v>54</v>
      </c>
      <c r="E161" s="13">
        <f t="shared" ref="E161" si="1083">I161+M161+Q161+U161+Y161+AC161+AG161+AK161+AO161</f>
        <v>2575</v>
      </c>
      <c r="F161" s="13">
        <f t="shared" ref="F161" si="1084">J161+N161+R161+V161+Z161+AD161+AH161+AL161+AP161</f>
        <v>0</v>
      </c>
      <c r="G161" s="13">
        <f t="shared" ref="G161" si="1085">K161+O161+S161+W161+AA161+AE161+AI161+AM161+AQ161</f>
        <v>2575</v>
      </c>
      <c r="H161" s="13">
        <f t="shared" ref="H161" si="1086">L161+P161+T161+X161+AB161+AF161+AJ161+AN161+AR161</f>
        <v>0</v>
      </c>
      <c r="I161" s="13">
        <f t="shared" ref="I161" si="1087">K161</f>
        <v>0</v>
      </c>
      <c r="J161" s="29">
        <v>0</v>
      </c>
      <c r="K161" s="13">
        <v>0</v>
      </c>
      <c r="L161" s="29">
        <v>0</v>
      </c>
      <c r="M161" s="13">
        <f t="shared" ref="M161" si="1088">O161</f>
        <v>0</v>
      </c>
      <c r="N161" s="29">
        <v>0</v>
      </c>
      <c r="O161" s="13">
        <v>0</v>
      </c>
      <c r="P161" s="29">
        <v>0</v>
      </c>
      <c r="Q161" s="13">
        <f t="shared" ref="Q161" si="1089">S161</f>
        <v>0</v>
      </c>
      <c r="R161" s="29">
        <v>0</v>
      </c>
      <c r="S161" s="13">
        <v>0</v>
      </c>
      <c r="T161" s="29">
        <v>0</v>
      </c>
      <c r="U161" s="13">
        <f t="shared" ref="U161" si="1090">W161</f>
        <v>0</v>
      </c>
      <c r="V161" s="49">
        <v>0</v>
      </c>
      <c r="W161" s="77">
        <v>0</v>
      </c>
      <c r="X161" s="50">
        <v>0</v>
      </c>
      <c r="Y161" s="13">
        <f t="shared" ref="Y161" si="1091">AA161</f>
        <v>2575</v>
      </c>
      <c r="Z161" s="29">
        <v>0</v>
      </c>
      <c r="AA161" s="13">
        <v>2575</v>
      </c>
      <c r="AB161" s="29">
        <v>0</v>
      </c>
      <c r="AC161" s="13">
        <f t="shared" ref="AC161" si="1092">AE161</f>
        <v>0</v>
      </c>
      <c r="AD161" s="29">
        <v>0</v>
      </c>
      <c r="AE161" s="13">
        <v>0</v>
      </c>
      <c r="AF161" s="29">
        <v>0</v>
      </c>
      <c r="AG161" s="13">
        <f t="shared" ref="AG161" si="1093">AI161</f>
        <v>0</v>
      </c>
      <c r="AH161" s="29">
        <v>0</v>
      </c>
      <c r="AI161" s="13">
        <v>0</v>
      </c>
      <c r="AJ161" s="29">
        <v>0</v>
      </c>
      <c r="AK161" s="13">
        <f t="shared" ref="AK161" si="1094">AM161</f>
        <v>0</v>
      </c>
      <c r="AL161" s="29">
        <v>0</v>
      </c>
      <c r="AM161" s="13">
        <v>0</v>
      </c>
      <c r="AN161" s="29">
        <v>0</v>
      </c>
      <c r="AO161" s="13">
        <f t="shared" ref="AO161" si="1095">AQ161</f>
        <v>0</v>
      </c>
      <c r="AP161" s="29">
        <v>0</v>
      </c>
      <c r="AQ161" s="13">
        <v>0</v>
      </c>
      <c r="AR161" s="29">
        <v>0</v>
      </c>
      <c r="AS161" s="13">
        <f t="shared" ref="AS161" si="1096">AU161</f>
        <v>0</v>
      </c>
      <c r="AT161" s="29">
        <v>0</v>
      </c>
      <c r="AU161" s="13">
        <v>0</v>
      </c>
      <c r="AV161" s="29">
        <v>0</v>
      </c>
      <c r="AW161" s="13">
        <f t="shared" ref="AW161" si="1097">AY161</f>
        <v>0</v>
      </c>
      <c r="AX161" s="29">
        <v>0</v>
      </c>
      <c r="AY161" s="13">
        <v>0</v>
      </c>
      <c r="AZ161" s="29">
        <v>0</v>
      </c>
    </row>
    <row r="162" spans="1:52" ht="94.5" x14ac:dyDescent="0.25">
      <c r="A162" s="10" t="s">
        <v>451</v>
      </c>
      <c r="B162" s="70" t="s">
        <v>427</v>
      </c>
      <c r="C162" s="41" t="s">
        <v>22</v>
      </c>
      <c r="D162" s="11" t="s">
        <v>54</v>
      </c>
      <c r="E162" s="13">
        <f t="shared" ref="E162" si="1098">I162+M162+Q162+U162+Y162+AC162+AG162+AK162+AO162</f>
        <v>2679.4000000000005</v>
      </c>
      <c r="F162" s="13">
        <f t="shared" ref="F162" si="1099">J162+N162+R162+V162+Z162+AD162+AH162+AL162+AP162</f>
        <v>0</v>
      </c>
      <c r="G162" s="13">
        <f t="shared" ref="G162" si="1100">K162+O162+S162+W162+AA162+AE162+AI162+AM162+AQ162</f>
        <v>2679.4000000000005</v>
      </c>
      <c r="H162" s="13">
        <f t="shared" ref="H162" si="1101">L162+P162+T162+X162+AB162+AF162+AJ162+AN162+AR162</f>
        <v>0</v>
      </c>
      <c r="I162" s="13">
        <f t="shared" ref="I162" si="1102">K162</f>
        <v>0</v>
      </c>
      <c r="J162" s="29">
        <v>0</v>
      </c>
      <c r="K162" s="13">
        <v>0</v>
      </c>
      <c r="L162" s="29">
        <v>0</v>
      </c>
      <c r="M162" s="13">
        <f t="shared" ref="M162" si="1103">O162</f>
        <v>0</v>
      </c>
      <c r="N162" s="29">
        <v>0</v>
      </c>
      <c r="O162" s="13">
        <v>0</v>
      </c>
      <c r="P162" s="29">
        <v>0</v>
      </c>
      <c r="Q162" s="13">
        <f t="shared" ref="Q162" si="1104">S162</f>
        <v>0</v>
      </c>
      <c r="R162" s="29">
        <v>0</v>
      </c>
      <c r="S162" s="13">
        <v>0</v>
      </c>
      <c r="T162" s="29">
        <v>0</v>
      </c>
      <c r="U162" s="13">
        <f t="shared" ref="U162" si="1105">W162</f>
        <v>0</v>
      </c>
      <c r="V162" s="49">
        <v>0</v>
      </c>
      <c r="W162" s="77">
        <v>0</v>
      </c>
      <c r="X162" s="50">
        <v>0</v>
      </c>
      <c r="Y162" s="13">
        <f t="shared" ref="Y162" si="1106">AA162</f>
        <v>2679.4000000000005</v>
      </c>
      <c r="Z162" s="29">
        <v>0</v>
      </c>
      <c r="AA162" s="13">
        <f>5299.1-2619.7</f>
        <v>2679.4000000000005</v>
      </c>
      <c r="AB162" s="29">
        <v>0</v>
      </c>
      <c r="AC162" s="13">
        <f t="shared" ref="AC162" si="1107">AE162</f>
        <v>0</v>
      </c>
      <c r="AD162" s="29">
        <v>0</v>
      </c>
      <c r="AE162" s="13">
        <v>0</v>
      </c>
      <c r="AF162" s="29">
        <v>0</v>
      </c>
      <c r="AG162" s="13">
        <f t="shared" ref="AG162" si="1108">AI162</f>
        <v>0</v>
      </c>
      <c r="AH162" s="29">
        <v>0</v>
      </c>
      <c r="AI162" s="13">
        <v>0</v>
      </c>
      <c r="AJ162" s="29">
        <v>0</v>
      </c>
      <c r="AK162" s="13">
        <f t="shared" ref="AK162" si="1109">AM162</f>
        <v>0</v>
      </c>
      <c r="AL162" s="29">
        <v>0</v>
      </c>
      <c r="AM162" s="13">
        <v>0</v>
      </c>
      <c r="AN162" s="29">
        <v>0</v>
      </c>
      <c r="AO162" s="13">
        <f t="shared" ref="AO162" si="1110">AQ162</f>
        <v>0</v>
      </c>
      <c r="AP162" s="29">
        <v>0</v>
      </c>
      <c r="AQ162" s="13">
        <v>0</v>
      </c>
      <c r="AR162" s="29">
        <v>0</v>
      </c>
      <c r="AS162" s="13">
        <f t="shared" ref="AS162" si="1111">AU162</f>
        <v>0</v>
      </c>
      <c r="AT162" s="29">
        <v>0</v>
      </c>
      <c r="AU162" s="13">
        <v>0</v>
      </c>
      <c r="AV162" s="29">
        <v>0</v>
      </c>
      <c r="AW162" s="13">
        <f t="shared" ref="AW162" si="1112">AY162</f>
        <v>0</v>
      </c>
      <c r="AX162" s="29">
        <v>0</v>
      </c>
      <c r="AY162" s="13">
        <v>0</v>
      </c>
      <c r="AZ162" s="29">
        <v>0</v>
      </c>
    </row>
    <row r="163" spans="1:52" ht="63" x14ac:dyDescent="0.25">
      <c r="A163" s="10" t="s">
        <v>452</v>
      </c>
      <c r="B163" s="70" t="s">
        <v>422</v>
      </c>
      <c r="C163" s="41" t="s">
        <v>22</v>
      </c>
      <c r="D163" s="11" t="s">
        <v>54</v>
      </c>
      <c r="E163" s="13">
        <f t="shared" ref="E163" si="1113">I163+M163+Q163+U163+Y163+AC163+AG163+AK163+AO163</f>
        <v>1731.1000000000001</v>
      </c>
      <c r="F163" s="13">
        <f t="shared" ref="F163" si="1114">J163+N163+R163+V163+Z163+AD163+AH163+AL163+AP163</f>
        <v>0</v>
      </c>
      <c r="G163" s="13">
        <f t="shared" ref="G163" si="1115">K163+O163+S163+W163+AA163+AE163+AI163+AM163+AQ163</f>
        <v>1731.1000000000001</v>
      </c>
      <c r="H163" s="13">
        <f t="shared" ref="H163" si="1116">L163+P163+T163+X163+AB163+AF163+AJ163+AN163+AR163</f>
        <v>0</v>
      </c>
      <c r="I163" s="13">
        <f t="shared" ref="I163" si="1117">K163</f>
        <v>0</v>
      </c>
      <c r="J163" s="29">
        <v>0</v>
      </c>
      <c r="K163" s="13">
        <v>0</v>
      </c>
      <c r="L163" s="29">
        <v>0</v>
      </c>
      <c r="M163" s="13">
        <f t="shared" ref="M163" si="1118">O163</f>
        <v>0</v>
      </c>
      <c r="N163" s="29">
        <v>0</v>
      </c>
      <c r="O163" s="13">
        <v>0</v>
      </c>
      <c r="P163" s="29">
        <v>0</v>
      </c>
      <c r="Q163" s="13">
        <f t="shared" ref="Q163" si="1119">S163</f>
        <v>0</v>
      </c>
      <c r="R163" s="29">
        <v>0</v>
      </c>
      <c r="S163" s="13">
        <v>0</v>
      </c>
      <c r="T163" s="29">
        <v>0</v>
      </c>
      <c r="U163" s="13">
        <f t="shared" ref="U163" si="1120">W163</f>
        <v>0</v>
      </c>
      <c r="V163" s="49">
        <v>0</v>
      </c>
      <c r="W163" s="77">
        <v>0</v>
      </c>
      <c r="X163" s="50">
        <v>0</v>
      </c>
      <c r="Y163" s="13">
        <f t="shared" ref="Y163" si="1121">AA163</f>
        <v>1731.1000000000001</v>
      </c>
      <c r="Z163" s="29">
        <v>0</v>
      </c>
      <c r="AA163" s="13">
        <f>2400.9-669.8</f>
        <v>1731.1000000000001</v>
      </c>
      <c r="AB163" s="29">
        <v>0</v>
      </c>
      <c r="AC163" s="13">
        <f t="shared" ref="AC163" si="1122">AE163</f>
        <v>0</v>
      </c>
      <c r="AD163" s="29">
        <v>0</v>
      </c>
      <c r="AE163" s="13">
        <v>0</v>
      </c>
      <c r="AF163" s="29">
        <v>0</v>
      </c>
      <c r="AG163" s="13">
        <f t="shared" ref="AG163" si="1123">AI163</f>
        <v>0</v>
      </c>
      <c r="AH163" s="29">
        <v>0</v>
      </c>
      <c r="AI163" s="13">
        <v>0</v>
      </c>
      <c r="AJ163" s="29">
        <v>0</v>
      </c>
      <c r="AK163" s="13">
        <f t="shared" ref="AK163" si="1124">AM163</f>
        <v>0</v>
      </c>
      <c r="AL163" s="29">
        <v>0</v>
      </c>
      <c r="AM163" s="13">
        <v>0</v>
      </c>
      <c r="AN163" s="29">
        <v>0</v>
      </c>
      <c r="AO163" s="13">
        <f t="shared" ref="AO163" si="1125">AQ163</f>
        <v>0</v>
      </c>
      <c r="AP163" s="29">
        <v>0</v>
      </c>
      <c r="AQ163" s="13">
        <v>0</v>
      </c>
      <c r="AR163" s="29">
        <v>0</v>
      </c>
      <c r="AS163" s="13">
        <f t="shared" ref="AS163" si="1126">AU163</f>
        <v>0</v>
      </c>
      <c r="AT163" s="29">
        <v>0</v>
      </c>
      <c r="AU163" s="13">
        <v>0</v>
      </c>
      <c r="AV163" s="29">
        <v>0</v>
      </c>
      <c r="AW163" s="13">
        <f t="shared" ref="AW163" si="1127">AY163</f>
        <v>0</v>
      </c>
      <c r="AX163" s="29">
        <v>0</v>
      </c>
      <c r="AY163" s="13">
        <v>0</v>
      </c>
      <c r="AZ163" s="29">
        <v>0</v>
      </c>
    </row>
    <row r="164" spans="1:52" ht="63" x14ac:dyDescent="0.25">
      <c r="A164" s="10" t="s">
        <v>453</v>
      </c>
      <c r="B164" s="70" t="s">
        <v>423</v>
      </c>
      <c r="C164" s="41" t="s">
        <v>22</v>
      </c>
      <c r="D164" s="11" t="s">
        <v>54</v>
      </c>
      <c r="E164" s="13">
        <f t="shared" ref="E164" si="1128">I164+M164+Q164+U164+Y164+AC164+AG164+AK164+AO164</f>
        <v>7698.9</v>
      </c>
      <c r="F164" s="13">
        <f t="shared" ref="F164" si="1129">J164+N164+R164+V164+Z164+AD164+AH164+AL164+AP164</f>
        <v>0</v>
      </c>
      <c r="G164" s="13">
        <f t="shared" ref="G164" si="1130">K164+O164+S164+W164+AA164+AE164+AI164+AM164+AQ164</f>
        <v>7698.9</v>
      </c>
      <c r="H164" s="13">
        <f t="shared" ref="H164" si="1131">L164+P164+T164+X164+AB164+AF164+AJ164+AN164+AR164</f>
        <v>0</v>
      </c>
      <c r="I164" s="13">
        <f t="shared" ref="I164" si="1132">K164</f>
        <v>0</v>
      </c>
      <c r="J164" s="29">
        <v>0</v>
      </c>
      <c r="K164" s="13">
        <v>0</v>
      </c>
      <c r="L164" s="29">
        <v>0</v>
      </c>
      <c r="M164" s="13">
        <f t="shared" ref="M164" si="1133">O164</f>
        <v>0</v>
      </c>
      <c r="N164" s="29">
        <v>0</v>
      </c>
      <c r="O164" s="13">
        <v>0</v>
      </c>
      <c r="P164" s="29">
        <v>0</v>
      </c>
      <c r="Q164" s="13">
        <f t="shared" ref="Q164" si="1134">S164</f>
        <v>0</v>
      </c>
      <c r="R164" s="29">
        <v>0</v>
      </c>
      <c r="S164" s="13">
        <v>0</v>
      </c>
      <c r="T164" s="29">
        <v>0</v>
      </c>
      <c r="U164" s="13">
        <f t="shared" ref="U164" si="1135">W164</f>
        <v>0</v>
      </c>
      <c r="V164" s="49">
        <v>0</v>
      </c>
      <c r="W164" s="77">
        <v>0</v>
      </c>
      <c r="X164" s="50">
        <v>0</v>
      </c>
      <c r="Y164" s="13">
        <f t="shared" ref="Y164" si="1136">AA164</f>
        <v>7698.9</v>
      </c>
      <c r="Z164" s="29">
        <v>0</v>
      </c>
      <c r="AA164" s="13">
        <v>7698.9</v>
      </c>
      <c r="AB164" s="29">
        <v>0</v>
      </c>
      <c r="AC164" s="13">
        <f t="shared" ref="AC164" si="1137">AE164</f>
        <v>0</v>
      </c>
      <c r="AD164" s="29">
        <v>0</v>
      </c>
      <c r="AE164" s="13">
        <v>0</v>
      </c>
      <c r="AF164" s="29">
        <v>0</v>
      </c>
      <c r="AG164" s="13">
        <f t="shared" ref="AG164" si="1138">AI164</f>
        <v>0</v>
      </c>
      <c r="AH164" s="29">
        <v>0</v>
      </c>
      <c r="AI164" s="13">
        <v>0</v>
      </c>
      <c r="AJ164" s="29">
        <v>0</v>
      </c>
      <c r="AK164" s="13">
        <f t="shared" ref="AK164" si="1139">AM164</f>
        <v>0</v>
      </c>
      <c r="AL164" s="29">
        <v>0</v>
      </c>
      <c r="AM164" s="13">
        <v>0</v>
      </c>
      <c r="AN164" s="29">
        <v>0</v>
      </c>
      <c r="AO164" s="13">
        <f t="shared" ref="AO164" si="1140">AQ164</f>
        <v>0</v>
      </c>
      <c r="AP164" s="29">
        <v>0</v>
      </c>
      <c r="AQ164" s="13">
        <v>0</v>
      </c>
      <c r="AR164" s="29">
        <v>0</v>
      </c>
      <c r="AS164" s="13">
        <f t="shared" ref="AS164" si="1141">AU164</f>
        <v>0</v>
      </c>
      <c r="AT164" s="29">
        <v>0</v>
      </c>
      <c r="AU164" s="13">
        <v>0</v>
      </c>
      <c r="AV164" s="29">
        <v>0</v>
      </c>
      <c r="AW164" s="13">
        <f t="shared" ref="AW164" si="1142">AY164</f>
        <v>0</v>
      </c>
      <c r="AX164" s="29">
        <v>0</v>
      </c>
      <c r="AY164" s="13">
        <v>0</v>
      </c>
      <c r="AZ164" s="29">
        <v>0</v>
      </c>
    </row>
    <row r="165" spans="1:52" ht="78.75" x14ac:dyDescent="0.25">
      <c r="A165" s="10" t="s">
        <v>454</v>
      </c>
      <c r="B165" s="70" t="s">
        <v>465</v>
      </c>
      <c r="C165" s="41" t="s">
        <v>22</v>
      </c>
      <c r="D165" s="11" t="s">
        <v>54</v>
      </c>
      <c r="E165" s="13">
        <f t="shared" ref="E165" si="1143">I165+M165+Q165+U165+Y165+AC165+AG165+AK165+AO165</f>
        <v>14212.7</v>
      </c>
      <c r="F165" s="13">
        <f t="shared" ref="F165" si="1144">J165+N165+R165+V165+Z165+AD165+AH165+AL165+AP165</f>
        <v>0</v>
      </c>
      <c r="G165" s="13">
        <f t="shared" ref="G165" si="1145">K165+O165+S165+W165+AA165+AE165+AI165+AM165+AQ165</f>
        <v>14212.7</v>
      </c>
      <c r="H165" s="13">
        <f t="shared" ref="H165" si="1146">L165+P165+T165+X165+AB165+AF165+AJ165+AN165+AR165</f>
        <v>0</v>
      </c>
      <c r="I165" s="13">
        <f t="shared" ref="I165" si="1147">K165</f>
        <v>0</v>
      </c>
      <c r="J165" s="29">
        <v>0</v>
      </c>
      <c r="K165" s="13">
        <v>0</v>
      </c>
      <c r="L165" s="29">
        <v>0</v>
      </c>
      <c r="M165" s="13">
        <f t="shared" ref="M165" si="1148">O165</f>
        <v>0</v>
      </c>
      <c r="N165" s="29">
        <v>0</v>
      </c>
      <c r="O165" s="13">
        <v>0</v>
      </c>
      <c r="P165" s="29">
        <v>0</v>
      </c>
      <c r="Q165" s="13">
        <f t="shared" ref="Q165" si="1149">S165</f>
        <v>0</v>
      </c>
      <c r="R165" s="29">
        <v>0</v>
      </c>
      <c r="S165" s="13">
        <v>0</v>
      </c>
      <c r="T165" s="29">
        <v>0</v>
      </c>
      <c r="U165" s="13">
        <f t="shared" ref="U165" si="1150">W165</f>
        <v>0</v>
      </c>
      <c r="V165" s="49">
        <v>0</v>
      </c>
      <c r="W165" s="77">
        <v>0</v>
      </c>
      <c r="X165" s="50">
        <v>0</v>
      </c>
      <c r="Y165" s="13">
        <f t="shared" ref="Y165" si="1151">AA165</f>
        <v>0</v>
      </c>
      <c r="Z165" s="29">
        <v>0</v>
      </c>
      <c r="AA165" s="13">
        <f>1469.7+4747.2-6216.9</f>
        <v>0</v>
      </c>
      <c r="AB165" s="29">
        <v>0</v>
      </c>
      <c r="AC165" s="13">
        <f t="shared" ref="AC165" si="1152">AE165</f>
        <v>14212.7</v>
      </c>
      <c r="AD165" s="29">
        <v>0</v>
      </c>
      <c r="AE165" s="13">
        <v>14212.7</v>
      </c>
      <c r="AF165" s="29">
        <v>0</v>
      </c>
      <c r="AG165" s="13">
        <f t="shared" ref="AG165" si="1153">AI165</f>
        <v>0</v>
      </c>
      <c r="AH165" s="29">
        <v>0</v>
      </c>
      <c r="AI165" s="13">
        <v>0</v>
      </c>
      <c r="AJ165" s="29">
        <v>0</v>
      </c>
      <c r="AK165" s="13">
        <f t="shared" ref="AK165" si="1154">AM165</f>
        <v>0</v>
      </c>
      <c r="AL165" s="29">
        <v>0</v>
      </c>
      <c r="AM165" s="13">
        <v>0</v>
      </c>
      <c r="AN165" s="29">
        <v>0</v>
      </c>
      <c r="AO165" s="13">
        <f t="shared" ref="AO165" si="1155">AQ165</f>
        <v>0</v>
      </c>
      <c r="AP165" s="29">
        <v>0</v>
      </c>
      <c r="AQ165" s="13">
        <v>0</v>
      </c>
      <c r="AR165" s="29">
        <v>0</v>
      </c>
      <c r="AS165" s="13">
        <f t="shared" ref="AS165" si="1156">AU165</f>
        <v>0</v>
      </c>
      <c r="AT165" s="29">
        <v>0</v>
      </c>
      <c r="AU165" s="13">
        <v>0</v>
      </c>
      <c r="AV165" s="29">
        <v>0</v>
      </c>
      <c r="AW165" s="13">
        <f t="shared" ref="AW165" si="1157">AY165</f>
        <v>0</v>
      </c>
      <c r="AX165" s="29">
        <v>0</v>
      </c>
      <c r="AY165" s="13">
        <v>0</v>
      </c>
      <c r="AZ165" s="29">
        <v>0</v>
      </c>
    </row>
    <row r="166" spans="1:52" ht="82.5" x14ac:dyDescent="0.25">
      <c r="A166" s="10" t="s">
        <v>455</v>
      </c>
      <c r="B166" s="78" t="s">
        <v>466</v>
      </c>
      <c r="C166" s="41" t="s">
        <v>22</v>
      </c>
      <c r="D166" s="11" t="s">
        <v>54</v>
      </c>
      <c r="E166" s="13">
        <f t="shared" ref="E166:E170" si="1158">I166+M166+Q166+U166+Y166+AC166+AG166+AK166+AO166</f>
        <v>903.5</v>
      </c>
      <c r="F166" s="13">
        <f t="shared" ref="F166:F170" si="1159">J166+N166+R166+V166+Z166+AD166+AH166+AL166+AP166</f>
        <v>0</v>
      </c>
      <c r="G166" s="13">
        <f t="shared" ref="G166:G170" si="1160">K166+O166+S166+W166+AA166+AE166+AI166+AM166+AQ166</f>
        <v>903.5</v>
      </c>
      <c r="H166" s="13">
        <f t="shared" ref="H166:H170" si="1161">L166+P166+T166+X166+AB166+AF166+AJ166+AN166+AR166</f>
        <v>0</v>
      </c>
      <c r="I166" s="13">
        <f t="shared" ref="I166:I170" si="1162">K166</f>
        <v>0</v>
      </c>
      <c r="J166" s="29">
        <v>0</v>
      </c>
      <c r="K166" s="13">
        <v>0</v>
      </c>
      <c r="L166" s="29">
        <v>0</v>
      </c>
      <c r="M166" s="13">
        <f t="shared" ref="M166:M170" si="1163">O166</f>
        <v>0</v>
      </c>
      <c r="N166" s="29">
        <v>0</v>
      </c>
      <c r="O166" s="13">
        <v>0</v>
      </c>
      <c r="P166" s="29">
        <v>0</v>
      </c>
      <c r="Q166" s="13">
        <f t="shared" ref="Q166:Q170" si="1164">S166</f>
        <v>0</v>
      </c>
      <c r="R166" s="29">
        <v>0</v>
      </c>
      <c r="S166" s="13">
        <v>0</v>
      </c>
      <c r="T166" s="29">
        <v>0</v>
      </c>
      <c r="U166" s="13">
        <f t="shared" ref="U166:U170" si="1165">W166</f>
        <v>0</v>
      </c>
      <c r="V166" s="49">
        <v>0</v>
      </c>
      <c r="W166" s="77">
        <v>0</v>
      </c>
      <c r="X166" s="50">
        <v>0</v>
      </c>
      <c r="Y166" s="13">
        <f t="shared" ref="Y166:Y170" si="1166">AA166</f>
        <v>903.5</v>
      </c>
      <c r="Z166" s="29">
        <v>0</v>
      </c>
      <c r="AA166" s="79">
        <f>1129.3-225.8</f>
        <v>903.5</v>
      </c>
      <c r="AB166" s="29">
        <v>0</v>
      </c>
      <c r="AC166" s="13">
        <f t="shared" ref="AC166:AC170" si="1167">AE166</f>
        <v>0</v>
      </c>
      <c r="AD166" s="29">
        <v>0</v>
      </c>
      <c r="AE166" s="13">
        <v>0</v>
      </c>
      <c r="AF166" s="29">
        <v>0</v>
      </c>
      <c r="AG166" s="13">
        <f t="shared" ref="AG166:AG170" si="1168">AI166</f>
        <v>0</v>
      </c>
      <c r="AH166" s="29">
        <v>0</v>
      </c>
      <c r="AI166" s="13">
        <v>0</v>
      </c>
      <c r="AJ166" s="29">
        <v>0</v>
      </c>
      <c r="AK166" s="13">
        <f t="shared" ref="AK166:AK170" si="1169">AM166</f>
        <v>0</v>
      </c>
      <c r="AL166" s="29">
        <v>0</v>
      </c>
      <c r="AM166" s="13">
        <v>0</v>
      </c>
      <c r="AN166" s="29">
        <v>0</v>
      </c>
      <c r="AO166" s="13">
        <f t="shared" ref="AO166:AO170" si="1170">AQ166</f>
        <v>0</v>
      </c>
      <c r="AP166" s="29">
        <v>0</v>
      </c>
      <c r="AQ166" s="13">
        <v>0</v>
      </c>
      <c r="AR166" s="29">
        <v>0</v>
      </c>
      <c r="AS166" s="13">
        <f t="shared" ref="AS166:AS170" si="1171">AU166</f>
        <v>0</v>
      </c>
      <c r="AT166" s="29">
        <v>0</v>
      </c>
      <c r="AU166" s="13">
        <v>0</v>
      </c>
      <c r="AV166" s="29">
        <v>0</v>
      </c>
      <c r="AW166" s="13">
        <f t="shared" ref="AW166:AW170" si="1172">AY166</f>
        <v>0</v>
      </c>
      <c r="AX166" s="29">
        <v>0</v>
      </c>
      <c r="AY166" s="13">
        <v>0</v>
      </c>
      <c r="AZ166" s="29">
        <v>0</v>
      </c>
    </row>
    <row r="167" spans="1:52" ht="82.5" x14ac:dyDescent="0.25">
      <c r="A167" s="10" t="s">
        <v>456</v>
      </c>
      <c r="B167" s="78" t="s">
        <v>467</v>
      </c>
      <c r="C167" s="41" t="s">
        <v>22</v>
      </c>
      <c r="D167" s="11" t="s">
        <v>54</v>
      </c>
      <c r="E167" s="13">
        <f t="shared" si="1158"/>
        <v>314.2</v>
      </c>
      <c r="F167" s="13">
        <f t="shared" si="1159"/>
        <v>0</v>
      </c>
      <c r="G167" s="13">
        <f t="shared" si="1160"/>
        <v>314.2</v>
      </c>
      <c r="H167" s="13">
        <f t="shared" si="1161"/>
        <v>0</v>
      </c>
      <c r="I167" s="13">
        <f t="shared" si="1162"/>
        <v>0</v>
      </c>
      <c r="J167" s="29">
        <v>0</v>
      </c>
      <c r="K167" s="13">
        <v>0</v>
      </c>
      <c r="L167" s="29">
        <v>0</v>
      </c>
      <c r="M167" s="13">
        <f t="shared" si="1163"/>
        <v>0</v>
      </c>
      <c r="N167" s="29">
        <v>0</v>
      </c>
      <c r="O167" s="13">
        <v>0</v>
      </c>
      <c r="P167" s="29">
        <v>0</v>
      </c>
      <c r="Q167" s="13">
        <f t="shared" si="1164"/>
        <v>0</v>
      </c>
      <c r="R167" s="29">
        <v>0</v>
      </c>
      <c r="S167" s="13">
        <v>0</v>
      </c>
      <c r="T167" s="29">
        <v>0</v>
      </c>
      <c r="U167" s="13">
        <f t="shared" si="1165"/>
        <v>0</v>
      </c>
      <c r="V167" s="49">
        <v>0</v>
      </c>
      <c r="W167" s="77">
        <v>0</v>
      </c>
      <c r="X167" s="50">
        <v>0</v>
      </c>
      <c r="Y167" s="13">
        <f t="shared" si="1166"/>
        <v>314.2</v>
      </c>
      <c r="Z167" s="29">
        <v>0</v>
      </c>
      <c r="AA167" s="79">
        <v>314.2</v>
      </c>
      <c r="AB167" s="29">
        <v>0</v>
      </c>
      <c r="AC167" s="13">
        <f t="shared" si="1167"/>
        <v>0</v>
      </c>
      <c r="AD167" s="29">
        <v>0</v>
      </c>
      <c r="AE167" s="13">
        <v>0</v>
      </c>
      <c r="AF167" s="29">
        <v>0</v>
      </c>
      <c r="AG167" s="13">
        <f t="shared" si="1168"/>
        <v>0</v>
      </c>
      <c r="AH167" s="29">
        <v>0</v>
      </c>
      <c r="AI167" s="13">
        <v>0</v>
      </c>
      <c r="AJ167" s="29">
        <v>0</v>
      </c>
      <c r="AK167" s="13">
        <f t="shared" si="1169"/>
        <v>0</v>
      </c>
      <c r="AL167" s="29">
        <v>0</v>
      </c>
      <c r="AM167" s="13">
        <v>0</v>
      </c>
      <c r="AN167" s="29">
        <v>0</v>
      </c>
      <c r="AO167" s="13">
        <f t="shared" si="1170"/>
        <v>0</v>
      </c>
      <c r="AP167" s="29">
        <v>0</v>
      </c>
      <c r="AQ167" s="13">
        <v>0</v>
      </c>
      <c r="AR167" s="29">
        <v>0</v>
      </c>
      <c r="AS167" s="13">
        <f t="shared" si="1171"/>
        <v>0</v>
      </c>
      <c r="AT167" s="29">
        <v>0</v>
      </c>
      <c r="AU167" s="13">
        <v>0</v>
      </c>
      <c r="AV167" s="29">
        <v>0</v>
      </c>
      <c r="AW167" s="13">
        <f t="shared" si="1172"/>
        <v>0</v>
      </c>
      <c r="AX167" s="29">
        <v>0</v>
      </c>
      <c r="AY167" s="13">
        <v>0</v>
      </c>
      <c r="AZ167" s="29">
        <v>0</v>
      </c>
    </row>
    <row r="168" spans="1:52" ht="82.5" x14ac:dyDescent="0.25">
      <c r="A168" s="10" t="s">
        <v>457</v>
      </c>
      <c r="B168" s="78" t="s">
        <v>468</v>
      </c>
      <c r="C168" s="41" t="s">
        <v>22</v>
      </c>
      <c r="D168" s="11" t="s">
        <v>54</v>
      </c>
      <c r="E168" s="13">
        <f t="shared" si="1158"/>
        <v>6506.3</v>
      </c>
      <c r="F168" s="13">
        <f t="shared" si="1159"/>
        <v>0</v>
      </c>
      <c r="G168" s="13">
        <f t="shared" si="1160"/>
        <v>6506.3</v>
      </c>
      <c r="H168" s="13">
        <f t="shared" si="1161"/>
        <v>0</v>
      </c>
      <c r="I168" s="13">
        <f t="shared" si="1162"/>
        <v>0</v>
      </c>
      <c r="J168" s="29">
        <v>0</v>
      </c>
      <c r="K168" s="13">
        <v>0</v>
      </c>
      <c r="L168" s="29">
        <v>0</v>
      </c>
      <c r="M168" s="13">
        <f t="shared" si="1163"/>
        <v>0</v>
      </c>
      <c r="N168" s="29">
        <v>0</v>
      </c>
      <c r="O168" s="13">
        <v>0</v>
      </c>
      <c r="P168" s="29">
        <v>0</v>
      </c>
      <c r="Q168" s="13">
        <f t="shared" si="1164"/>
        <v>0</v>
      </c>
      <c r="R168" s="29">
        <v>0</v>
      </c>
      <c r="S168" s="13">
        <v>0</v>
      </c>
      <c r="T168" s="29">
        <v>0</v>
      </c>
      <c r="U168" s="13">
        <f t="shared" si="1165"/>
        <v>0</v>
      </c>
      <c r="V168" s="49">
        <v>0</v>
      </c>
      <c r="W168" s="77">
        <v>0</v>
      </c>
      <c r="X168" s="50">
        <v>0</v>
      </c>
      <c r="Y168" s="13">
        <f t="shared" si="1166"/>
        <v>6506.3</v>
      </c>
      <c r="Z168" s="29">
        <v>0</v>
      </c>
      <c r="AA168" s="79">
        <v>6506.3</v>
      </c>
      <c r="AB168" s="29">
        <v>0</v>
      </c>
      <c r="AC168" s="13">
        <f t="shared" si="1167"/>
        <v>0</v>
      </c>
      <c r="AD168" s="29">
        <v>0</v>
      </c>
      <c r="AE168" s="13">
        <v>0</v>
      </c>
      <c r="AF168" s="29">
        <v>0</v>
      </c>
      <c r="AG168" s="13">
        <f t="shared" si="1168"/>
        <v>0</v>
      </c>
      <c r="AH168" s="29">
        <v>0</v>
      </c>
      <c r="AI168" s="13">
        <v>0</v>
      </c>
      <c r="AJ168" s="29">
        <v>0</v>
      </c>
      <c r="AK168" s="13">
        <f t="shared" si="1169"/>
        <v>0</v>
      </c>
      <c r="AL168" s="29">
        <v>0</v>
      </c>
      <c r="AM168" s="13">
        <v>0</v>
      </c>
      <c r="AN168" s="29">
        <v>0</v>
      </c>
      <c r="AO168" s="13">
        <f t="shared" si="1170"/>
        <v>0</v>
      </c>
      <c r="AP168" s="29">
        <v>0</v>
      </c>
      <c r="AQ168" s="13">
        <v>0</v>
      </c>
      <c r="AR168" s="29">
        <v>0</v>
      </c>
      <c r="AS168" s="13">
        <f t="shared" si="1171"/>
        <v>0</v>
      </c>
      <c r="AT168" s="29">
        <v>0</v>
      </c>
      <c r="AU168" s="13">
        <v>0</v>
      </c>
      <c r="AV168" s="29">
        <v>0</v>
      </c>
      <c r="AW168" s="13">
        <f t="shared" si="1172"/>
        <v>0</v>
      </c>
      <c r="AX168" s="29">
        <v>0</v>
      </c>
      <c r="AY168" s="13">
        <v>0</v>
      </c>
      <c r="AZ168" s="29">
        <v>0</v>
      </c>
    </row>
    <row r="169" spans="1:52" ht="82.5" x14ac:dyDescent="0.25">
      <c r="A169" s="10" t="s">
        <v>476</v>
      </c>
      <c r="B169" s="78" t="s">
        <v>469</v>
      </c>
      <c r="C169" s="41" t="s">
        <v>22</v>
      </c>
      <c r="D169" s="11" t="s">
        <v>54</v>
      </c>
      <c r="E169" s="13">
        <f t="shared" si="1158"/>
        <v>5724.1</v>
      </c>
      <c r="F169" s="13">
        <f t="shared" si="1159"/>
        <v>0</v>
      </c>
      <c r="G169" s="13">
        <f t="shared" si="1160"/>
        <v>5724.1</v>
      </c>
      <c r="H169" s="13">
        <f t="shared" si="1161"/>
        <v>0</v>
      </c>
      <c r="I169" s="13">
        <f t="shared" si="1162"/>
        <v>0</v>
      </c>
      <c r="J169" s="29">
        <v>0</v>
      </c>
      <c r="K169" s="13">
        <v>0</v>
      </c>
      <c r="L169" s="29">
        <v>0</v>
      </c>
      <c r="M169" s="13">
        <f t="shared" si="1163"/>
        <v>0</v>
      </c>
      <c r="N169" s="29">
        <v>0</v>
      </c>
      <c r="O169" s="13">
        <v>0</v>
      </c>
      <c r="P169" s="29">
        <v>0</v>
      </c>
      <c r="Q169" s="13">
        <f t="shared" si="1164"/>
        <v>0</v>
      </c>
      <c r="R169" s="29">
        <v>0</v>
      </c>
      <c r="S169" s="13">
        <v>0</v>
      </c>
      <c r="T169" s="29">
        <v>0</v>
      </c>
      <c r="U169" s="13">
        <f t="shared" si="1165"/>
        <v>0</v>
      </c>
      <c r="V169" s="49">
        <v>0</v>
      </c>
      <c r="W169" s="77">
        <v>0</v>
      </c>
      <c r="X169" s="50">
        <v>0</v>
      </c>
      <c r="Y169" s="13">
        <f t="shared" si="1166"/>
        <v>5724.1</v>
      </c>
      <c r="Z169" s="29">
        <v>0</v>
      </c>
      <c r="AA169" s="79">
        <v>5724.1</v>
      </c>
      <c r="AB169" s="29">
        <v>0</v>
      </c>
      <c r="AC169" s="13">
        <f t="shared" si="1167"/>
        <v>0</v>
      </c>
      <c r="AD169" s="29">
        <v>0</v>
      </c>
      <c r="AE169" s="13">
        <v>0</v>
      </c>
      <c r="AF169" s="29">
        <v>0</v>
      </c>
      <c r="AG169" s="13">
        <f t="shared" si="1168"/>
        <v>0</v>
      </c>
      <c r="AH169" s="29">
        <v>0</v>
      </c>
      <c r="AI169" s="13">
        <v>0</v>
      </c>
      <c r="AJ169" s="29">
        <v>0</v>
      </c>
      <c r="AK169" s="13">
        <f t="shared" si="1169"/>
        <v>0</v>
      </c>
      <c r="AL169" s="29">
        <v>0</v>
      </c>
      <c r="AM169" s="13">
        <v>0</v>
      </c>
      <c r="AN169" s="29">
        <v>0</v>
      </c>
      <c r="AO169" s="13">
        <f t="shared" si="1170"/>
        <v>0</v>
      </c>
      <c r="AP169" s="29">
        <v>0</v>
      </c>
      <c r="AQ169" s="13">
        <v>0</v>
      </c>
      <c r="AR169" s="29">
        <v>0</v>
      </c>
      <c r="AS169" s="13">
        <f t="shared" si="1171"/>
        <v>0</v>
      </c>
      <c r="AT169" s="29">
        <v>0</v>
      </c>
      <c r="AU169" s="13">
        <v>0</v>
      </c>
      <c r="AV169" s="29">
        <v>0</v>
      </c>
      <c r="AW169" s="13">
        <f t="shared" si="1172"/>
        <v>0</v>
      </c>
      <c r="AX169" s="29">
        <v>0</v>
      </c>
      <c r="AY169" s="13">
        <v>0</v>
      </c>
      <c r="AZ169" s="29">
        <v>0</v>
      </c>
    </row>
    <row r="170" spans="1:52" ht="66" x14ac:dyDescent="0.25">
      <c r="A170" s="10" t="s">
        <v>477</v>
      </c>
      <c r="B170" s="78" t="s">
        <v>470</v>
      </c>
      <c r="C170" s="41" t="s">
        <v>22</v>
      </c>
      <c r="D170" s="11" t="s">
        <v>54</v>
      </c>
      <c r="E170" s="13">
        <f t="shared" si="1158"/>
        <v>6220.6</v>
      </c>
      <c r="F170" s="13">
        <f t="shared" si="1159"/>
        <v>0</v>
      </c>
      <c r="G170" s="13">
        <f t="shared" si="1160"/>
        <v>6220.6</v>
      </c>
      <c r="H170" s="13">
        <f t="shared" si="1161"/>
        <v>0</v>
      </c>
      <c r="I170" s="13">
        <f t="shared" si="1162"/>
        <v>0</v>
      </c>
      <c r="J170" s="29">
        <v>0</v>
      </c>
      <c r="K170" s="13">
        <v>0</v>
      </c>
      <c r="L170" s="29">
        <v>0</v>
      </c>
      <c r="M170" s="13">
        <f t="shared" si="1163"/>
        <v>0</v>
      </c>
      <c r="N170" s="29">
        <v>0</v>
      </c>
      <c r="O170" s="13">
        <v>0</v>
      </c>
      <c r="P170" s="29">
        <v>0</v>
      </c>
      <c r="Q170" s="13">
        <f t="shared" si="1164"/>
        <v>0</v>
      </c>
      <c r="R170" s="29">
        <v>0</v>
      </c>
      <c r="S170" s="13">
        <v>0</v>
      </c>
      <c r="T170" s="29">
        <v>0</v>
      </c>
      <c r="U170" s="13">
        <f t="shared" si="1165"/>
        <v>0</v>
      </c>
      <c r="V170" s="49">
        <v>0</v>
      </c>
      <c r="W170" s="77">
        <v>0</v>
      </c>
      <c r="X170" s="50">
        <v>0</v>
      </c>
      <c r="Y170" s="13">
        <f t="shared" si="1166"/>
        <v>6220.6</v>
      </c>
      <c r="Z170" s="29">
        <v>0</v>
      </c>
      <c r="AA170" s="79">
        <v>6220.6</v>
      </c>
      <c r="AB170" s="29">
        <v>0</v>
      </c>
      <c r="AC170" s="13">
        <f t="shared" si="1167"/>
        <v>0</v>
      </c>
      <c r="AD170" s="29">
        <v>0</v>
      </c>
      <c r="AE170" s="13">
        <v>0</v>
      </c>
      <c r="AF170" s="29">
        <v>0</v>
      </c>
      <c r="AG170" s="13">
        <f t="shared" si="1168"/>
        <v>0</v>
      </c>
      <c r="AH170" s="29">
        <v>0</v>
      </c>
      <c r="AI170" s="13">
        <v>0</v>
      </c>
      <c r="AJ170" s="29">
        <v>0</v>
      </c>
      <c r="AK170" s="13">
        <f t="shared" si="1169"/>
        <v>0</v>
      </c>
      <c r="AL170" s="29">
        <v>0</v>
      </c>
      <c r="AM170" s="13">
        <v>0</v>
      </c>
      <c r="AN170" s="29">
        <v>0</v>
      </c>
      <c r="AO170" s="13">
        <f t="shared" si="1170"/>
        <v>0</v>
      </c>
      <c r="AP170" s="29">
        <v>0</v>
      </c>
      <c r="AQ170" s="13">
        <v>0</v>
      </c>
      <c r="AR170" s="29">
        <v>0</v>
      </c>
      <c r="AS170" s="13">
        <f t="shared" si="1171"/>
        <v>0</v>
      </c>
      <c r="AT170" s="29">
        <v>0</v>
      </c>
      <c r="AU170" s="13">
        <v>0</v>
      </c>
      <c r="AV170" s="29">
        <v>0</v>
      </c>
      <c r="AW170" s="13">
        <f t="shared" si="1172"/>
        <v>0</v>
      </c>
      <c r="AX170" s="29">
        <v>0</v>
      </c>
      <c r="AY170" s="13">
        <v>0</v>
      </c>
      <c r="AZ170" s="29">
        <v>0</v>
      </c>
    </row>
    <row r="171" spans="1:52" ht="82.5" x14ac:dyDescent="0.25">
      <c r="A171" s="10" t="s">
        <v>478</v>
      </c>
      <c r="B171" s="78" t="s">
        <v>471</v>
      </c>
      <c r="C171" s="41" t="s">
        <v>22</v>
      </c>
      <c r="D171" s="11" t="s">
        <v>54</v>
      </c>
      <c r="E171" s="13">
        <f t="shared" ref="E171:E173" si="1173">I171+M171+Q171+U171+Y171+AC171+AG171+AK171+AO171</f>
        <v>6119.9</v>
      </c>
      <c r="F171" s="13">
        <f t="shared" ref="F171:F173" si="1174">J171+N171+R171+V171+Z171+AD171+AH171+AL171+AP171</f>
        <v>0</v>
      </c>
      <c r="G171" s="13">
        <f t="shared" ref="G171:G173" si="1175">K171+O171+S171+W171+AA171+AE171+AI171+AM171+AQ171</f>
        <v>6119.9</v>
      </c>
      <c r="H171" s="13">
        <f t="shared" ref="H171:H173" si="1176">L171+P171+T171+X171+AB171+AF171+AJ171+AN171+AR171</f>
        <v>0</v>
      </c>
      <c r="I171" s="13">
        <f t="shared" ref="I171:I173" si="1177">K171</f>
        <v>0</v>
      </c>
      <c r="J171" s="29">
        <v>0</v>
      </c>
      <c r="K171" s="13">
        <v>0</v>
      </c>
      <c r="L171" s="29">
        <v>0</v>
      </c>
      <c r="M171" s="13">
        <f t="shared" ref="M171:M173" si="1178">O171</f>
        <v>0</v>
      </c>
      <c r="N171" s="29">
        <v>0</v>
      </c>
      <c r="O171" s="13">
        <v>0</v>
      </c>
      <c r="P171" s="29">
        <v>0</v>
      </c>
      <c r="Q171" s="13">
        <f t="shared" ref="Q171:Q173" si="1179">S171</f>
        <v>0</v>
      </c>
      <c r="R171" s="29">
        <v>0</v>
      </c>
      <c r="S171" s="13">
        <v>0</v>
      </c>
      <c r="T171" s="29">
        <v>0</v>
      </c>
      <c r="U171" s="13">
        <f t="shared" ref="U171:U173" si="1180">W171</f>
        <v>0</v>
      </c>
      <c r="V171" s="49">
        <v>0</v>
      </c>
      <c r="W171" s="77">
        <v>0</v>
      </c>
      <c r="X171" s="50">
        <v>0</v>
      </c>
      <c r="Y171" s="13">
        <f t="shared" ref="Y171:Y173" si="1181">AA171</f>
        <v>6119.9</v>
      </c>
      <c r="Z171" s="29">
        <v>0</v>
      </c>
      <c r="AA171" s="79">
        <v>6119.9</v>
      </c>
      <c r="AB171" s="29">
        <v>0</v>
      </c>
      <c r="AC171" s="13">
        <f t="shared" ref="AC171:AC173" si="1182">AE171</f>
        <v>0</v>
      </c>
      <c r="AD171" s="29">
        <v>0</v>
      </c>
      <c r="AE171" s="13">
        <v>0</v>
      </c>
      <c r="AF171" s="29">
        <v>0</v>
      </c>
      <c r="AG171" s="13">
        <f t="shared" ref="AG171:AG173" si="1183">AI171</f>
        <v>0</v>
      </c>
      <c r="AH171" s="29">
        <v>0</v>
      </c>
      <c r="AI171" s="13">
        <v>0</v>
      </c>
      <c r="AJ171" s="29">
        <v>0</v>
      </c>
      <c r="AK171" s="13">
        <f t="shared" ref="AK171:AK173" si="1184">AM171</f>
        <v>0</v>
      </c>
      <c r="AL171" s="29">
        <v>0</v>
      </c>
      <c r="AM171" s="13">
        <v>0</v>
      </c>
      <c r="AN171" s="29">
        <v>0</v>
      </c>
      <c r="AO171" s="13">
        <f t="shared" ref="AO171:AO173" si="1185">AQ171</f>
        <v>0</v>
      </c>
      <c r="AP171" s="29">
        <v>0</v>
      </c>
      <c r="AQ171" s="13">
        <v>0</v>
      </c>
      <c r="AR171" s="29">
        <v>0</v>
      </c>
      <c r="AS171" s="13">
        <f t="shared" ref="AS171:AS173" si="1186">AU171</f>
        <v>0</v>
      </c>
      <c r="AT171" s="29">
        <v>0</v>
      </c>
      <c r="AU171" s="13">
        <v>0</v>
      </c>
      <c r="AV171" s="29">
        <v>0</v>
      </c>
      <c r="AW171" s="13">
        <f t="shared" ref="AW171:AW173" si="1187">AY171</f>
        <v>0</v>
      </c>
      <c r="AX171" s="29">
        <v>0</v>
      </c>
      <c r="AY171" s="13">
        <v>0</v>
      </c>
      <c r="AZ171" s="29">
        <v>0</v>
      </c>
    </row>
    <row r="172" spans="1:52" ht="82.5" x14ac:dyDescent="0.25">
      <c r="A172" s="10" t="s">
        <v>479</v>
      </c>
      <c r="B172" s="78" t="s">
        <v>472</v>
      </c>
      <c r="C172" s="41" t="s">
        <v>22</v>
      </c>
      <c r="D172" s="11" t="s">
        <v>54</v>
      </c>
      <c r="E172" s="13">
        <f t="shared" si="1173"/>
        <v>3288.6</v>
      </c>
      <c r="F172" s="13">
        <f t="shared" si="1174"/>
        <v>0</v>
      </c>
      <c r="G172" s="13">
        <f t="shared" si="1175"/>
        <v>3288.6</v>
      </c>
      <c r="H172" s="13">
        <f t="shared" si="1176"/>
        <v>0</v>
      </c>
      <c r="I172" s="13">
        <f t="shared" si="1177"/>
        <v>0</v>
      </c>
      <c r="J172" s="29">
        <v>0</v>
      </c>
      <c r="K172" s="13">
        <v>0</v>
      </c>
      <c r="L172" s="29">
        <v>0</v>
      </c>
      <c r="M172" s="13">
        <f t="shared" si="1178"/>
        <v>0</v>
      </c>
      <c r="N172" s="29">
        <v>0</v>
      </c>
      <c r="O172" s="13">
        <v>0</v>
      </c>
      <c r="P172" s="29">
        <v>0</v>
      </c>
      <c r="Q172" s="13">
        <f t="shared" si="1179"/>
        <v>0</v>
      </c>
      <c r="R172" s="29">
        <v>0</v>
      </c>
      <c r="S172" s="13">
        <v>0</v>
      </c>
      <c r="T172" s="29">
        <v>0</v>
      </c>
      <c r="U172" s="13">
        <f t="shared" si="1180"/>
        <v>0</v>
      </c>
      <c r="V172" s="49">
        <v>0</v>
      </c>
      <c r="W172" s="77">
        <v>0</v>
      </c>
      <c r="X172" s="50">
        <v>0</v>
      </c>
      <c r="Y172" s="13">
        <f t="shared" si="1181"/>
        <v>3288.6</v>
      </c>
      <c r="Z172" s="29">
        <v>0</v>
      </c>
      <c r="AA172" s="79">
        <v>3288.6</v>
      </c>
      <c r="AB172" s="29">
        <v>0</v>
      </c>
      <c r="AC172" s="13">
        <f t="shared" si="1182"/>
        <v>0</v>
      </c>
      <c r="AD172" s="29">
        <v>0</v>
      </c>
      <c r="AE172" s="13">
        <v>0</v>
      </c>
      <c r="AF172" s="29">
        <v>0</v>
      </c>
      <c r="AG172" s="13">
        <f t="shared" si="1183"/>
        <v>0</v>
      </c>
      <c r="AH172" s="29">
        <v>0</v>
      </c>
      <c r="AI172" s="13">
        <v>0</v>
      </c>
      <c r="AJ172" s="29">
        <v>0</v>
      </c>
      <c r="AK172" s="13">
        <f t="shared" si="1184"/>
        <v>0</v>
      </c>
      <c r="AL172" s="29">
        <v>0</v>
      </c>
      <c r="AM172" s="13">
        <v>0</v>
      </c>
      <c r="AN172" s="29">
        <v>0</v>
      </c>
      <c r="AO172" s="13">
        <f t="shared" si="1185"/>
        <v>0</v>
      </c>
      <c r="AP172" s="29">
        <v>0</v>
      </c>
      <c r="AQ172" s="13">
        <v>0</v>
      </c>
      <c r="AR172" s="29">
        <v>0</v>
      </c>
      <c r="AS172" s="13">
        <f t="shared" si="1186"/>
        <v>0</v>
      </c>
      <c r="AT172" s="29">
        <v>0</v>
      </c>
      <c r="AU172" s="13">
        <v>0</v>
      </c>
      <c r="AV172" s="29">
        <v>0</v>
      </c>
      <c r="AW172" s="13">
        <f t="shared" si="1187"/>
        <v>0</v>
      </c>
      <c r="AX172" s="29">
        <v>0</v>
      </c>
      <c r="AY172" s="13">
        <v>0</v>
      </c>
      <c r="AZ172" s="29">
        <v>0</v>
      </c>
    </row>
    <row r="173" spans="1:52" ht="82.5" x14ac:dyDescent="0.25">
      <c r="A173" s="10" t="s">
        <v>480</v>
      </c>
      <c r="B173" s="78" t="s">
        <v>473</v>
      </c>
      <c r="C173" s="41" t="s">
        <v>22</v>
      </c>
      <c r="D173" s="11" t="s">
        <v>54</v>
      </c>
      <c r="E173" s="13">
        <f t="shared" si="1173"/>
        <v>2458.4</v>
      </c>
      <c r="F173" s="13">
        <f t="shared" si="1174"/>
        <v>0</v>
      </c>
      <c r="G173" s="13">
        <f t="shared" si="1175"/>
        <v>2458.4</v>
      </c>
      <c r="H173" s="13">
        <f t="shared" si="1176"/>
        <v>0</v>
      </c>
      <c r="I173" s="13">
        <f t="shared" si="1177"/>
        <v>0</v>
      </c>
      <c r="J173" s="29">
        <v>0</v>
      </c>
      <c r="K173" s="13">
        <v>0</v>
      </c>
      <c r="L173" s="29">
        <v>0</v>
      </c>
      <c r="M173" s="13">
        <f t="shared" si="1178"/>
        <v>0</v>
      </c>
      <c r="N173" s="29">
        <v>0</v>
      </c>
      <c r="O173" s="13">
        <v>0</v>
      </c>
      <c r="P173" s="29">
        <v>0</v>
      </c>
      <c r="Q173" s="13">
        <f t="shared" si="1179"/>
        <v>0</v>
      </c>
      <c r="R173" s="29">
        <v>0</v>
      </c>
      <c r="S173" s="13">
        <v>0</v>
      </c>
      <c r="T173" s="29">
        <v>0</v>
      </c>
      <c r="U173" s="13">
        <f t="shared" si="1180"/>
        <v>0</v>
      </c>
      <c r="V173" s="49">
        <v>0</v>
      </c>
      <c r="W173" s="77">
        <v>0</v>
      </c>
      <c r="X173" s="50">
        <v>0</v>
      </c>
      <c r="Y173" s="13">
        <f t="shared" si="1181"/>
        <v>2458.4</v>
      </c>
      <c r="Z173" s="29">
        <v>0</v>
      </c>
      <c r="AA173" s="79">
        <f>2056.3+402.1</f>
        <v>2458.4</v>
      </c>
      <c r="AB173" s="29">
        <v>0</v>
      </c>
      <c r="AC173" s="13">
        <f t="shared" si="1182"/>
        <v>0</v>
      </c>
      <c r="AD173" s="29">
        <v>0</v>
      </c>
      <c r="AE173" s="13">
        <v>0</v>
      </c>
      <c r="AF173" s="29">
        <v>0</v>
      </c>
      <c r="AG173" s="13">
        <f t="shared" si="1183"/>
        <v>0</v>
      </c>
      <c r="AH173" s="29">
        <v>0</v>
      </c>
      <c r="AI173" s="13">
        <v>0</v>
      </c>
      <c r="AJ173" s="29">
        <v>0</v>
      </c>
      <c r="AK173" s="13">
        <f t="shared" si="1184"/>
        <v>0</v>
      </c>
      <c r="AL173" s="29">
        <v>0</v>
      </c>
      <c r="AM173" s="13">
        <v>0</v>
      </c>
      <c r="AN173" s="29">
        <v>0</v>
      </c>
      <c r="AO173" s="13">
        <f t="shared" si="1185"/>
        <v>0</v>
      </c>
      <c r="AP173" s="29">
        <v>0</v>
      </c>
      <c r="AQ173" s="13">
        <v>0</v>
      </c>
      <c r="AR173" s="29">
        <v>0</v>
      </c>
      <c r="AS173" s="13">
        <f t="shared" si="1186"/>
        <v>0</v>
      </c>
      <c r="AT173" s="29">
        <v>0</v>
      </c>
      <c r="AU173" s="13">
        <v>0</v>
      </c>
      <c r="AV173" s="29">
        <v>0</v>
      </c>
      <c r="AW173" s="13">
        <f t="shared" si="1187"/>
        <v>0</v>
      </c>
      <c r="AX173" s="29">
        <v>0</v>
      </c>
      <c r="AY173" s="13">
        <v>0</v>
      </c>
      <c r="AZ173" s="29">
        <v>0</v>
      </c>
    </row>
    <row r="174" spans="1:52" ht="82.5" x14ac:dyDescent="0.25">
      <c r="A174" s="10" t="s">
        <v>481</v>
      </c>
      <c r="B174" s="78" t="s">
        <v>372</v>
      </c>
      <c r="C174" s="41" t="s">
        <v>22</v>
      </c>
      <c r="D174" s="11" t="s">
        <v>54</v>
      </c>
      <c r="E174" s="13">
        <f t="shared" ref="E174" si="1188">I174+M174+Q174+U174+Y174+AC174+AG174+AK174+AO174</f>
        <v>3932.6</v>
      </c>
      <c r="F174" s="13">
        <f t="shared" ref="F174" si="1189">J174+N174+R174+V174+Z174+AD174+AH174+AL174+AP174</f>
        <v>0</v>
      </c>
      <c r="G174" s="13">
        <f t="shared" ref="G174" si="1190">K174+O174+S174+W174+AA174+AE174+AI174+AM174+AQ174</f>
        <v>3932.6</v>
      </c>
      <c r="H174" s="13">
        <f t="shared" ref="H174" si="1191">L174+P174+T174+X174+AB174+AF174+AJ174+AN174+AR174</f>
        <v>0</v>
      </c>
      <c r="I174" s="13">
        <f t="shared" ref="I174" si="1192">K174</f>
        <v>0</v>
      </c>
      <c r="J174" s="29">
        <v>0</v>
      </c>
      <c r="K174" s="13">
        <v>0</v>
      </c>
      <c r="L174" s="29">
        <v>0</v>
      </c>
      <c r="M174" s="13">
        <f t="shared" ref="M174" si="1193">O174</f>
        <v>0</v>
      </c>
      <c r="N174" s="29">
        <v>0</v>
      </c>
      <c r="O174" s="13">
        <v>0</v>
      </c>
      <c r="P174" s="29">
        <v>0</v>
      </c>
      <c r="Q174" s="13">
        <f t="shared" ref="Q174" si="1194">S174</f>
        <v>0</v>
      </c>
      <c r="R174" s="29">
        <v>0</v>
      </c>
      <c r="S174" s="13">
        <v>0</v>
      </c>
      <c r="T174" s="29">
        <v>0</v>
      </c>
      <c r="U174" s="13">
        <f t="shared" ref="U174" si="1195">W174</f>
        <v>0</v>
      </c>
      <c r="V174" s="49">
        <v>0</v>
      </c>
      <c r="W174" s="77">
        <v>0</v>
      </c>
      <c r="X174" s="50">
        <v>0</v>
      </c>
      <c r="Y174" s="13">
        <f t="shared" ref="Y174" si="1196">AA174</f>
        <v>3932.6</v>
      </c>
      <c r="Z174" s="29">
        <v>0</v>
      </c>
      <c r="AA174" s="79">
        <v>3932.6</v>
      </c>
      <c r="AB174" s="29">
        <v>0</v>
      </c>
      <c r="AC174" s="13">
        <f t="shared" ref="AC174" si="1197">AE174</f>
        <v>0</v>
      </c>
      <c r="AD174" s="29">
        <v>0</v>
      </c>
      <c r="AE174" s="13">
        <v>0</v>
      </c>
      <c r="AF174" s="29">
        <v>0</v>
      </c>
      <c r="AG174" s="13">
        <f t="shared" ref="AG174" si="1198">AI174</f>
        <v>0</v>
      </c>
      <c r="AH174" s="29">
        <v>0</v>
      </c>
      <c r="AI174" s="13">
        <v>0</v>
      </c>
      <c r="AJ174" s="29">
        <v>0</v>
      </c>
      <c r="AK174" s="13">
        <f t="shared" ref="AK174" si="1199">AM174</f>
        <v>0</v>
      </c>
      <c r="AL174" s="29">
        <v>0</v>
      </c>
      <c r="AM174" s="13">
        <v>0</v>
      </c>
      <c r="AN174" s="29">
        <v>0</v>
      </c>
      <c r="AO174" s="13">
        <f t="shared" ref="AO174" si="1200">AQ174</f>
        <v>0</v>
      </c>
      <c r="AP174" s="29">
        <v>0</v>
      </c>
      <c r="AQ174" s="13">
        <v>0</v>
      </c>
      <c r="AR174" s="29">
        <v>0</v>
      </c>
      <c r="AS174" s="13">
        <f t="shared" ref="AS174" si="1201">AU174</f>
        <v>0</v>
      </c>
      <c r="AT174" s="29">
        <v>0</v>
      </c>
      <c r="AU174" s="13">
        <v>0</v>
      </c>
      <c r="AV174" s="29">
        <v>0</v>
      </c>
      <c r="AW174" s="13">
        <f t="shared" ref="AW174" si="1202">AY174</f>
        <v>0</v>
      </c>
      <c r="AX174" s="29">
        <v>0</v>
      </c>
      <c r="AY174" s="13">
        <v>0</v>
      </c>
      <c r="AZ174" s="29">
        <v>0</v>
      </c>
    </row>
    <row r="175" spans="1:52" ht="82.5" x14ac:dyDescent="0.25">
      <c r="A175" s="10" t="s">
        <v>482</v>
      </c>
      <c r="B175" s="78" t="s">
        <v>488</v>
      </c>
      <c r="C175" s="41" t="s">
        <v>22</v>
      </c>
      <c r="D175" s="11" t="s">
        <v>54</v>
      </c>
      <c r="E175" s="13">
        <f t="shared" ref="E175" si="1203">I175+M175+Q175+U175+Y175+AC175+AG175+AK175+AO175</f>
        <v>3819.9</v>
      </c>
      <c r="F175" s="13">
        <f t="shared" ref="F175" si="1204">J175+N175+R175+V175+Z175+AD175+AH175+AL175+AP175</f>
        <v>0</v>
      </c>
      <c r="G175" s="13">
        <f t="shared" ref="G175" si="1205">K175+O175+S175+W175+AA175+AE175+AI175+AM175+AQ175</f>
        <v>3819.9</v>
      </c>
      <c r="H175" s="13">
        <f t="shared" ref="H175" si="1206">L175+P175+T175+X175+AB175+AF175+AJ175+AN175+AR175</f>
        <v>0</v>
      </c>
      <c r="I175" s="13">
        <f t="shared" ref="I175" si="1207">K175</f>
        <v>0</v>
      </c>
      <c r="J175" s="29">
        <v>0</v>
      </c>
      <c r="K175" s="13">
        <v>0</v>
      </c>
      <c r="L175" s="29">
        <v>0</v>
      </c>
      <c r="M175" s="13">
        <f t="shared" ref="M175" si="1208">O175</f>
        <v>0</v>
      </c>
      <c r="N175" s="29">
        <v>0</v>
      </c>
      <c r="O175" s="13">
        <v>0</v>
      </c>
      <c r="P175" s="29">
        <v>0</v>
      </c>
      <c r="Q175" s="13">
        <f t="shared" ref="Q175" si="1209">S175</f>
        <v>0</v>
      </c>
      <c r="R175" s="29">
        <v>0</v>
      </c>
      <c r="S175" s="13">
        <v>0</v>
      </c>
      <c r="T175" s="29">
        <v>0</v>
      </c>
      <c r="U175" s="13">
        <f t="shared" ref="U175" si="1210">W175</f>
        <v>0</v>
      </c>
      <c r="V175" s="49">
        <v>0</v>
      </c>
      <c r="W175" s="77">
        <v>0</v>
      </c>
      <c r="X175" s="50">
        <v>0</v>
      </c>
      <c r="Y175" s="13">
        <f t="shared" ref="Y175" si="1211">AA175</f>
        <v>3819.9</v>
      </c>
      <c r="Z175" s="29">
        <v>0</v>
      </c>
      <c r="AA175" s="79">
        <v>3819.9</v>
      </c>
      <c r="AB175" s="29">
        <v>0</v>
      </c>
      <c r="AC175" s="13">
        <f t="shared" ref="AC175" si="1212">AE175</f>
        <v>0</v>
      </c>
      <c r="AD175" s="29">
        <v>0</v>
      </c>
      <c r="AE175" s="13">
        <v>0</v>
      </c>
      <c r="AF175" s="29">
        <v>0</v>
      </c>
      <c r="AG175" s="13">
        <f t="shared" ref="AG175" si="1213">AI175</f>
        <v>0</v>
      </c>
      <c r="AH175" s="29">
        <v>0</v>
      </c>
      <c r="AI175" s="13">
        <v>0</v>
      </c>
      <c r="AJ175" s="29">
        <v>0</v>
      </c>
      <c r="AK175" s="13">
        <f t="shared" ref="AK175" si="1214">AM175</f>
        <v>0</v>
      </c>
      <c r="AL175" s="29">
        <v>0</v>
      </c>
      <c r="AM175" s="13">
        <v>0</v>
      </c>
      <c r="AN175" s="29">
        <v>0</v>
      </c>
      <c r="AO175" s="13">
        <f t="shared" ref="AO175" si="1215">AQ175</f>
        <v>0</v>
      </c>
      <c r="AP175" s="29">
        <v>0</v>
      </c>
      <c r="AQ175" s="13">
        <v>0</v>
      </c>
      <c r="AR175" s="29">
        <v>0</v>
      </c>
      <c r="AS175" s="13">
        <f t="shared" ref="AS175" si="1216">AU175</f>
        <v>0</v>
      </c>
      <c r="AT175" s="29">
        <v>0</v>
      </c>
      <c r="AU175" s="13">
        <v>0</v>
      </c>
      <c r="AV175" s="29">
        <v>0</v>
      </c>
      <c r="AW175" s="13">
        <f t="shared" ref="AW175" si="1217">AY175</f>
        <v>0</v>
      </c>
      <c r="AX175" s="29">
        <v>0</v>
      </c>
      <c r="AY175" s="13">
        <v>0</v>
      </c>
      <c r="AZ175" s="29">
        <v>0</v>
      </c>
    </row>
    <row r="176" spans="1:52" ht="82.5" x14ac:dyDescent="0.25">
      <c r="A176" s="10" t="s">
        <v>483</v>
      </c>
      <c r="B176" s="78" t="s">
        <v>489</v>
      </c>
      <c r="C176" s="41" t="s">
        <v>22</v>
      </c>
      <c r="D176" s="11" t="s">
        <v>54</v>
      </c>
      <c r="E176" s="13">
        <f t="shared" ref="E176" si="1218">I176+M176+Q176+U176+Y176+AC176+AG176+AK176+AO176</f>
        <v>214.6</v>
      </c>
      <c r="F176" s="13">
        <f t="shared" ref="F176" si="1219">J176+N176+R176+V176+Z176+AD176+AH176+AL176+AP176</f>
        <v>0</v>
      </c>
      <c r="G176" s="13">
        <f t="shared" ref="G176" si="1220">K176+O176+S176+W176+AA176+AE176+AI176+AM176+AQ176</f>
        <v>214.6</v>
      </c>
      <c r="H176" s="13">
        <f t="shared" ref="H176" si="1221">L176+P176+T176+X176+AB176+AF176+AJ176+AN176+AR176</f>
        <v>0</v>
      </c>
      <c r="I176" s="13">
        <f t="shared" ref="I176" si="1222">K176</f>
        <v>0</v>
      </c>
      <c r="J176" s="29">
        <v>0</v>
      </c>
      <c r="K176" s="13">
        <v>0</v>
      </c>
      <c r="L176" s="29">
        <v>0</v>
      </c>
      <c r="M176" s="13">
        <f t="shared" ref="M176" si="1223">O176</f>
        <v>0</v>
      </c>
      <c r="N176" s="29">
        <v>0</v>
      </c>
      <c r="O176" s="13">
        <v>0</v>
      </c>
      <c r="P176" s="29">
        <v>0</v>
      </c>
      <c r="Q176" s="13">
        <f t="shared" ref="Q176" si="1224">S176</f>
        <v>0</v>
      </c>
      <c r="R176" s="29">
        <v>0</v>
      </c>
      <c r="S176" s="13">
        <v>0</v>
      </c>
      <c r="T176" s="29">
        <v>0</v>
      </c>
      <c r="U176" s="13">
        <f t="shared" ref="U176" si="1225">W176</f>
        <v>0</v>
      </c>
      <c r="V176" s="49">
        <v>0</v>
      </c>
      <c r="W176" s="77">
        <v>0</v>
      </c>
      <c r="X176" s="50">
        <v>0</v>
      </c>
      <c r="Y176" s="13">
        <f t="shared" ref="Y176" si="1226">AA176</f>
        <v>214.6</v>
      </c>
      <c r="Z176" s="29">
        <v>0</v>
      </c>
      <c r="AA176" s="79">
        <v>214.6</v>
      </c>
      <c r="AB176" s="29">
        <v>0</v>
      </c>
      <c r="AC176" s="13">
        <f t="shared" ref="AC176" si="1227">AE176</f>
        <v>0</v>
      </c>
      <c r="AD176" s="29">
        <v>0</v>
      </c>
      <c r="AE176" s="13">
        <v>0</v>
      </c>
      <c r="AF176" s="29">
        <v>0</v>
      </c>
      <c r="AG176" s="13">
        <f t="shared" ref="AG176" si="1228">AI176</f>
        <v>0</v>
      </c>
      <c r="AH176" s="29">
        <v>0</v>
      </c>
      <c r="AI176" s="13">
        <v>0</v>
      </c>
      <c r="AJ176" s="29">
        <v>0</v>
      </c>
      <c r="AK176" s="13">
        <f t="shared" ref="AK176" si="1229">AM176</f>
        <v>0</v>
      </c>
      <c r="AL176" s="29">
        <v>0</v>
      </c>
      <c r="AM176" s="13">
        <v>0</v>
      </c>
      <c r="AN176" s="29">
        <v>0</v>
      </c>
      <c r="AO176" s="13">
        <f t="shared" ref="AO176" si="1230">AQ176</f>
        <v>0</v>
      </c>
      <c r="AP176" s="29">
        <v>0</v>
      </c>
      <c r="AQ176" s="13">
        <v>0</v>
      </c>
      <c r="AR176" s="29">
        <v>0</v>
      </c>
      <c r="AS176" s="13">
        <f t="shared" ref="AS176" si="1231">AU176</f>
        <v>0</v>
      </c>
      <c r="AT176" s="29">
        <v>0</v>
      </c>
      <c r="AU176" s="13">
        <v>0</v>
      </c>
      <c r="AV176" s="29">
        <v>0</v>
      </c>
      <c r="AW176" s="13">
        <f t="shared" ref="AW176" si="1232">AY176</f>
        <v>0</v>
      </c>
      <c r="AX176" s="29">
        <v>0</v>
      </c>
      <c r="AY176" s="13">
        <v>0</v>
      </c>
      <c r="AZ176" s="29">
        <v>0</v>
      </c>
    </row>
    <row r="177" spans="1:52" ht="90" customHeight="1" x14ac:dyDescent="0.25">
      <c r="A177" s="10" t="s">
        <v>485</v>
      </c>
      <c r="B177" s="78" t="s">
        <v>503</v>
      </c>
      <c r="C177" s="41" t="s">
        <v>22</v>
      </c>
      <c r="D177" s="11" t="s">
        <v>54</v>
      </c>
      <c r="E177" s="13">
        <f t="shared" ref="E177" si="1233">I177+M177+Q177+U177+Y177+AC177+AG177+AK177+AO177</f>
        <v>808.2</v>
      </c>
      <c r="F177" s="13">
        <f t="shared" ref="F177" si="1234">J177+N177+R177+V177+Z177+AD177+AH177+AL177+AP177</f>
        <v>0</v>
      </c>
      <c r="G177" s="13">
        <f t="shared" ref="G177" si="1235">K177+O177+S177+W177+AA177+AE177+AI177+AM177+AQ177</f>
        <v>808.2</v>
      </c>
      <c r="H177" s="13">
        <f t="shared" ref="H177" si="1236">L177+P177+T177+X177+AB177+AF177+AJ177+AN177+AR177</f>
        <v>0</v>
      </c>
      <c r="I177" s="13">
        <f t="shared" ref="I177" si="1237">K177</f>
        <v>0</v>
      </c>
      <c r="J177" s="29">
        <v>0</v>
      </c>
      <c r="K177" s="13">
        <v>0</v>
      </c>
      <c r="L177" s="29">
        <v>0</v>
      </c>
      <c r="M177" s="13">
        <f t="shared" ref="M177" si="1238">O177</f>
        <v>0</v>
      </c>
      <c r="N177" s="29">
        <v>0</v>
      </c>
      <c r="O177" s="13">
        <v>0</v>
      </c>
      <c r="P177" s="29">
        <v>0</v>
      </c>
      <c r="Q177" s="13">
        <f t="shared" ref="Q177" si="1239">S177</f>
        <v>0</v>
      </c>
      <c r="R177" s="29">
        <v>0</v>
      </c>
      <c r="S177" s="13">
        <v>0</v>
      </c>
      <c r="T177" s="29">
        <v>0</v>
      </c>
      <c r="U177" s="13">
        <f t="shared" ref="U177" si="1240">W177</f>
        <v>0</v>
      </c>
      <c r="V177" s="49">
        <v>0</v>
      </c>
      <c r="W177" s="77">
        <v>0</v>
      </c>
      <c r="X177" s="50">
        <v>0</v>
      </c>
      <c r="Y177" s="13">
        <f t="shared" ref="Y177" si="1241">AA177</f>
        <v>808.2</v>
      </c>
      <c r="Z177" s="29">
        <v>0</v>
      </c>
      <c r="AA177" s="79">
        <v>808.2</v>
      </c>
      <c r="AB177" s="29">
        <v>0</v>
      </c>
      <c r="AC177" s="13">
        <f t="shared" ref="AC177" si="1242">AE177</f>
        <v>0</v>
      </c>
      <c r="AD177" s="29">
        <v>0</v>
      </c>
      <c r="AE177" s="13">
        <v>0</v>
      </c>
      <c r="AF177" s="29">
        <v>0</v>
      </c>
      <c r="AG177" s="13">
        <f t="shared" ref="AG177" si="1243">AI177</f>
        <v>0</v>
      </c>
      <c r="AH177" s="29">
        <v>0</v>
      </c>
      <c r="AI177" s="13">
        <v>0</v>
      </c>
      <c r="AJ177" s="29">
        <v>0</v>
      </c>
      <c r="AK177" s="13">
        <f t="shared" ref="AK177" si="1244">AM177</f>
        <v>0</v>
      </c>
      <c r="AL177" s="29">
        <v>0</v>
      </c>
      <c r="AM177" s="13">
        <v>0</v>
      </c>
      <c r="AN177" s="29">
        <v>0</v>
      </c>
      <c r="AO177" s="13">
        <f t="shared" ref="AO177" si="1245">AQ177</f>
        <v>0</v>
      </c>
      <c r="AP177" s="29">
        <v>0</v>
      </c>
      <c r="AQ177" s="13">
        <v>0</v>
      </c>
      <c r="AR177" s="29">
        <v>0</v>
      </c>
      <c r="AS177" s="13">
        <f t="shared" ref="AS177" si="1246">AU177</f>
        <v>0</v>
      </c>
      <c r="AT177" s="29">
        <v>0</v>
      </c>
      <c r="AU177" s="13">
        <v>0</v>
      </c>
      <c r="AV177" s="29">
        <v>0</v>
      </c>
      <c r="AW177" s="13">
        <f t="shared" ref="AW177" si="1247">AY177</f>
        <v>0</v>
      </c>
      <c r="AX177" s="29">
        <v>0</v>
      </c>
      <c r="AY177" s="13">
        <v>0</v>
      </c>
      <c r="AZ177" s="29">
        <v>0</v>
      </c>
    </row>
    <row r="178" spans="1:52" ht="101.25" customHeight="1" x14ac:dyDescent="0.25">
      <c r="A178" s="10" t="s">
        <v>487</v>
      </c>
      <c r="B178" s="78" t="s">
        <v>508</v>
      </c>
      <c r="C178" s="41" t="s">
        <v>22</v>
      </c>
      <c r="D178" s="11" t="s">
        <v>54</v>
      </c>
      <c r="E178" s="13">
        <f t="shared" ref="E178" si="1248">I178+M178+Q178+U178+Y178+AC178+AG178+AK178+AO178</f>
        <v>87.1</v>
      </c>
      <c r="F178" s="13">
        <f t="shared" ref="F178" si="1249">J178+N178+R178+V178+Z178+AD178+AH178+AL178+AP178</f>
        <v>0</v>
      </c>
      <c r="G178" s="13">
        <f t="shared" ref="G178" si="1250">K178+O178+S178+W178+AA178+AE178+AI178+AM178+AQ178</f>
        <v>87.1</v>
      </c>
      <c r="H178" s="13">
        <f t="shared" ref="H178" si="1251">L178+P178+T178+X178+AB178+AF178+AJ178+AN178+AR178</f>
        <v>0</v>
      </c>
      <c r="I178" s="13">
        <f t="shared" ref="I178" si="1252">K178</f>
        <v>0</v>
      </c>
      <c r="J178" s="29">
        <v>0</v>
      </c>
      <c r="K178" s="13">
        <v>0</v>
      </c>
      <c r="L178" s="29">
        <v>0</v>
      </c>
      <c r="M178" s="13">
        <f t="shared" ref="M178" si="1253">O178</f>
        <v>0</v>
      </c>
      <c r="N178" s="29">
        <v>0</v>
      </c>
      <c r="O178" s="13">
        <v>0</v>
      </c>
      <c r="P178" s="29">
        <v>0</v>
      </c>
      <c r="Q178" s="13">
        <f t="shared" ref="Q178" si="1254">S178</f>
        <v>0</v>
      </c>
      <c r="R178" s="29">
        <v>0</v>
      </c>
      <c r="S178" s="13">
        <v>0</v>
      </c>
      <c r="T178" s="29">
        <v>0</v>
      </c>
      <c r="U178" s="13">
        <f t="shared" ref="U178" si="1255">W178</f>
        <v>0</v>
      </c>
      <c r="V178" s="49">
        <v>0</v>
      </c>
      <c r="W178" s="77">
        <v>0</v>
      </c>
      <c r="X178" s="50">
        <v>0</v>
      </c>
      <c r="Y178" s="13">
        <f t="shared" ref="Y178" si="1256">AA178</f>
        <v>87.1</v>
      </c>
      <c r="Z178" s="29">
        <v>0</v>
      </c>
      <c r="AA178" s="79">
        <v>87.1</v>
      </c>
      <c r="AB178" s="29">
        <v>0</v>
      </c>
      <c r="AC178" s="13">
        <f t="shared" ref="AC178" si="1257">AE178</f>
        <v>0</v>
      </c>
      <c r="AD178" s="29">
        <v>0</v>
      </c>
      <c r="AE178" s="13">
        <v>0</v>
      </c>
      <c r="AF178" s="29">
        <v>0</v>
      </c>
      <c r="AG178" s="13">
        <f t="shared" ref="AG178" si="1258">AI178</f>
        <v>0</v>
      </c>
      <c r="AH178" s="29">
        <v>0</v>
      </c>
      <c r="AI178" s="13">
        <v>0</v>
      </c>
      <c r="AJ178" s="29">
        <v>0</v>
      </c>
      <c r="AK178" s="13">
        <f t="shared" ref="AK178" si="1259">AM178</f>
        <v>0</v>
      </c>
      <c r="AL178" s="29">
        <v>0</v>
      </c>
      <c r="AM178" s="13">
        <v>0</v>
      </c>
      <c r="AN178" s="29">
        <v>0</v>
      </c>
      <c r="AO178" s="13">
        <f t="shared" ref="AO178" si="1260">AQ178</f>
        <v>0</v>
      </c>
      <c r="AP178" s="29">
        <v>0</v>
      </c>
      <c r="AQ178" s="13">
        <v>0</v>
      </c>
      <c r="AR178" s="29">
        <v>0</v>
      </c>
      <c r="AS178" s="13">
        <f t="shared" ref="AS178" si="1261">AU178</f>
        <v>0</v>
      </c>
      <c r="AT178" s="29">
        <v>0</v>
      </c>
      <c r="AU178" s="13">
        <v>0</v>
      </c>
      <c r="AV178" s="29">
        <v>0</v>
      </c>
      <c r="AW178" s="13">
        <f t="shared" ref="AW178" si="1262">AY178</f>
        <v>0</v>
      </c>
      <c r="AX178" s="29">
        <v>0</v>
      </c>
      <c r="AY178" s="13">
        <v>0</v>
      </c>
      <c r="AZ178" s="29">
        <v>0</v>
      </c>
    </row>
    <row r="179" spans="1:52" ht="78.75" x14ac:dyDescent="0.25">
      <c r="A179" s="10" t="s">
        <v>490</v>
      </c>
      <c r="B179" s="70" t="s">
        <v>432</v>
      </c>
      <c r="C179" s="41" t="s">
        <v>22</v>
      </c>
      <c r="D179" s="11" t="s">
        <v>54</v>
      </c>
      <c r="E179" s="13">
        <f t="shared" ref="E179" si="1263">I179+M179+Q179+U179+Y179+AC179+AG179+AK179+AO179</f>
        <v>2188.6</v>
      </c>
      <c r="F179" s="13">
        <f t="shared" ref="F179" si="1264">J179+N179+R179+V179+Z179+AD179+AH179+AL179+AP179</f>
        <v>0</v>
      </c>
      <c r="G179" s="13">
        <f t="shared" ref="G179" si="1265">K179+O179+S179+W179+AA179+AE179+AI179+AM179+AQ179</f>
        <v>2188.6</v>
      </c>
      <c r="H179" s="13">
        <f t="shared" ref="H179" si="1266">L179+P179+T179+X179+AB179+AF179+AJ179+AN179+AR179</f>
        <v>0</v>
      </c>
      <c r="I179" s="13">
        <f t="shared" ref="I179" si="1267">K179</f>
        <v>0</v>
      </c>
      <c r="J179" s="29">
        <v>0</v>
      </c>
      <c r="K179" s="13">
        <v>0</v>
      </c>
      <c r="L179" s="29">
        <v>0</v>
      </c>
      <c r="M179" s="13">
        <f t="shared" ref="M179" si="1268">O179</f>
        <v>0</v>
      </c>
      <c r="N179" s="29">
        <v>0</v>
      </c>
      <c r="O179" s="13">
        <v>0</v>
      </c>
      <c r="P179" s="29">
        <v>0</v>
      </c>
      <c r="Q179" s="13">
        <f t="shared" ref="Q179" si="1269">S179</f>
        <v>0</v>
      </c>
      <c r="R179" s="29">
        <v>0</v>
      </c>
      <c r="S179" s="13">
        <v>0</v>
      </c>
      <c r="T179" s="29">
        <v>0</v>
      </c>
      <c r="U179" s="13">
        <f t="shared" ref="U179" si="1270">W179</f>
        <v>0</v>
      </c>
      <c r="V179" s="49">
        <v>0</v>
      </c>
      <c r="W179" s="77">
        <v>0</v>
      </c>
      <c r="X179" s="50">
        <v>0</v>
      </c>
      <c r="Y179" s="13">
        <f t="shared" ref="Y179" si="1271">AA179</f>
        <v>0</v>
      </c>
      <c r="Z179" s="29">
        <v>0</v>
      </c>
      <c r="AA179" s="13">
        <v>0</v>
      </c>
      <c r="AB179" s="29">
        <v>0</v>
      </c>
      <c r="AC179" s="13">
        <f t="shared" ref="AC179" si="1272">AE179</f>
        <v>2188.6</v>
      </c>
      <c r="AD179" s="29">
        <v>0</v>
      </c>
      <c r="AE179" s="13">
        <v>2188.6</v>
      </c>
      <c r="AF179" s="29">
        <v>0</v>
      </c>
      <c r="AG179" s="13">
        <f t="shared" ref="AG179" si="1273">AI179</f>
        <v>0</v>
      </c>
      <c r="AH179" s="29">
        <v>0</v>
      </c>
      <c r="AI179" s="13">
        <v>0</v>
      </c>
      <c r="AJ179" s="29">
        <v>0</v>
      </c>
      <c r="AK179" s="13">
        <f t="shared" ref="AK179" si="1274">AM179</f>
        <v>0</v>
      </c>
      <c r="AL179" s="29">
        <v>0</v>
      </c>
      <c r="AM179" s="13">
        <v>0</v>
      </c>
      <c r="AN179" s="29">
        <v>0</v>
      </c>
      <c r="AO179" s="13">
        <f t="shared" ref="AO179" si="1275">AQ179</f>
        <v>0</v>
      </c>
      <c r="AP179" s="29">
        <v>0</v>
      </c>
      <c r="AQ179" s="13">
        <v>0</v>
      </c>
      <c r="AR179" s="29">
        <v>0</v>
      </c>
      <c r="AS179" s="13">
        <f t="shared" ref="AS179" si="1276">AU179</f>
        <v>0</v>
      </c>
      <c r="AT179" s="29">
        <v>0</v>
      </c>
      <c r="AU179" s="13">
        <v>0</v>
      </c>
      <c r="AV179" s="29">
        <v>0</v>
      </c>
      <c r="AW179" s="13">
        <f t="shared" ref="AW179" si="1277">AY179</f>
        <v>0</v>
      </c>
      <c r="AX179" s="29">
        <v>0</v>
      </c>
      <c r="AY179" s="13">
        <v>0</v>
      </c>
      <c r="AZ179" s="29">
        <v>0</v>
      </c>
    </row>
    <row r="180" spans="1:52" ht="63" x14ac:dyDescent="0.25">
      <c r="A180" s="10" t="s">
        <v>491</v>
      </c>
      <c r="B180" s="70" t="s">
        <v>433</v>
      </c>
      <c r="C180" s="41" t="s">
        <v>22</v>
      </c>
      <c r="D180" s="11" t="s">
        <v>54</v>
      </c>
      <c r="E180" s="13">
        <f t="shared" ref="E180" si="1278">I180+M180+Q180+U180+Y180+AC180+AG180+AK180+AO180</f>
        <v>4074.9</v>
      </c>
      <c r="F180" s="13">
        <f t="shared" ref="F180" si="1279">J180+N180+R180+V180+Z180+AD180+AH180+AL180+AP180</f>
        <v>0</v>
      </c>
      <c r="G180" s="13">
        <f t="shared" ref="G180" si="1280">K180+O180+S180+W180+AA180+AE180+AI180+AM180+AQ180</f>
        <v>4074.9</v>
      </c>
      <c r="H180" s="13">
        <f t="shared" ref="H180" si="1281">L180+P180+T180+X180+AB180+AF180+AJ180+AN180+AR180</f>
        <v>0</v>
      </c>
      <c r="I180" s="13">
        <f t="shared" ref="I180" si="1282">K180</f>
        <v>0</v>
      </c>
      <c r="J180" s="29">
        <v>0</v>
      </c>
      <c r="K180" s="13">
        <v>0</v>
      </c>
      <c r="L180" s="29">
        <v>0</v>
      </c>
      <c r="M180" s="13">
        <f t="shared" ref="M180" si="1283">O180</f>
        <v>0</v>
      </c>
      <c r="N180" s="29">
        <v>0</v>
      </c>
      <c r="O180" s="13">
        <v>0</v>
      </c>
      <c r="P180" s="29">
        <v>0</v>
      </c>
      <c r="Q180" s="13">
        <f t="shared" ref="Q180" si="1284">S180</f>
        <v>0</v>
      </c>
      <c r="R180" s="29">
        <v>0</v>
      </c>
      <c r="S180" s="13">
        <v>0</v>
      </c>
      <c r="T180" s="29">
        <v>0</v>
      </c>
      <c r="U180" s="13">
        <f t="shared" ref="U180" si="1285">W180</f>
        <v>0</v>
      </c>
      <c r="V180" s="49">
        <v>0</v>
      </c>
      <c r="W180" s="77">
        <v>0</v>
      </c>
      <c r="X180" s="50">
        <v>0</v>
      </c>
      <c r="Y180" s="13">
        <f t="shared" ref="Y180" si="1286">AA180</f>
        <v>0</v>
      </c>
      <c r="Z180" s="29">
        <v>0</v>
      </c>
      <c r="AA180" s="13">
        <v>0</v>
      </c>
      <c r="AB180" s="29">
        <v>0</v>
      </c>
      <c r="AC180" s="13">
        <f t="shared" ref="AC180" si="1287">AE180</f>
        <v>4074.9</v>
      </c>
      <c r="AD180" s="29">
        <v>0</v>
      </c>
      <c r="AE180" s="13">
        <v>4074.9</v>
      </c>
      <c r="AF180" s="29">
        <v>0</v>
      </c>
      <c r="AG180" s="13">
        <f t="shared" ref="AG180" si="1288">AI180</f>
        <v>0</v>
      </c>
      <c r="AH180" s="29">
        <v>0</v>
      </c>
      <c r="AI180" s="13">
        <v>0</v>
      </c>
      <c r="AJ180" s="29">
        <v>0</v>
      </c>
      <c r="AK180" s="13">
        <f t="shared" ref="AK180" si="1289">AM180</f>
        <v>0</v>
      </c>
      <c r="AL180" s="29">
        <v>0</v>
      </c>
      <c r="AM180" s="13">
        <v>0</v>
      </c>
      <c r="AN180" s="29">
        <v>0</v>
      </c>
      <c r="AO180" s="13">
        <f t="shared" ref="AO180" si="1290">AQ180</f>
        <v>0</v>
      </c>
      <c r="AP180" s="29">
        <v>0</v>
      </c>
      <c r="AQ180" s="13">
        <v>0</v>
      </c>
      <c r="AR180" s="29">
        <v>0</v>
      </c>
      <c r="AS180" s="13">
        <f t="shared" ref="AS180" si="1291">AU180</f>
        <v>0</v>
      </c>
      <c r="AT180" s="29">
        <v>0</v>
      </c>
      <c r="AU180" s="13">
        <v>0</v>
      </c>
      <c r="AV180" s="29">
        <v>0</v>
      </c>
      <c r="AW180" s="13">
        <f t="shared" ref="AW180" si="1292">AY180</f>
        <v>0</v>
      </c>
      <c r="AX180" s="29">
        <v>0</v>
      </c>
      <c r="AY180" s="13">
        <v>0</v>
      </c>
      <c r="AZ180" s="29">
        <v>0</v>
      </c>
    </row>
    <row r="181" spans="1:52" ht="63" x14ac:dyDescent="0.25">
      <c r="A181" s="10" t="s">
        <v>506</v>
      </c>
      <c r="B181" s="70" t="s">
        <v>505</v>
      </c>
      <c r="C181" s="41" t="s">
        <v>22</v>
      </c>
      <c r="D181" s="11" t="s">
        <v>54</v>
      </c>
      <c r="E181" s="13">
        <f t="shared" ref="E181" si="1293">I181+M181+Q181+U181+Y181+AC181+AG181+AK181+AO181</f>
        <v>3359</v>
      </c>
      <c r="F181" s="13">
        <f t="shared" ref="F181" si="1294">J181+N181+R181+V181+Z181+AD181+AH181+AL181+AP181</f>
        <v>0</v>
      </c>
      <c r="G181" s="13">
        <f t="shared" ref="G181" si="1295">K181+O181+S181+W181+AA181+AE181+AI181+AM181+AQ181</f>
        <v>3359</v>
      </c>
      <c r="H181" s="13">
        <f t="shared" ref="H181" si="1296">L181+P181+T181+X181+AB181+AF181+AJ181+AN181+AR181</f>
        <v>0</v>
      </c>
      <c r="I181" s="13">
        <f t="shared" ref="I181" si="1297">K181</f>
        <v>0</v>
      </c>
      <c r="J181" s="29">
        <v>0</v>
      </c>
      <c r="K181" s="13">
        <v>0</v>
      </c>
      <c r="L181" s="29">
        <v>0</v>
      </c>
      <c r="M181" s="13">
        <f t="shared" ref="M181" si="1298">O181</f>
        <v>0</v>
      </c>
      <c r="N181" s="29">
        <v>0</v>
      </c>
      <c r="O181" s="13">
        <v>0</v>
      </c>
      <c r="P181" s="29">
        <v>0</v>
      </c>
      <c r="Q181" s="13">
        <f t="shared" ref="Q181" si="1299">S181</f>
        <v>0</v>
      </c>
      <c r="R181" s="29">
        <v>0</v>
      </c>
      <c r="S181" s="13">
        <v>0</v>
      </c>
      <c r="T181" s="29">
        <v>0</v>
      </c>
      <c r="U181" s="13">
        <f t="shared" ref="U181" si="1300">W181</f>
        <v>0</v>
      </c>
      <c r="V181" s="49">
        <v>0</v>
      </c>
      <c r="W181" s="77">
        <v>0</v>
      </c>
      <c r="X181" s="50">
        <v>0</v>
      </c>
      <c r="Y181" s="13">
        <f t="shared" ref="Y181" si="1301">AA181</f>
        <v>0</v>
      </c>
      <c r="Z181" s="29">
        <v>0</v>
      </c>
      <c r="AA181" s="13">
        <v>0</v>
      </c>
      <c r="AB181" s="29">
        <v>0</v>
      </c>
      <c r="AC181" s="13">
        <f t="shared" ref="AC181" si="1302">AE181</f>
        <v>3359</v>
      </c>
      <c r="AD181" s="29">
        <v>0</v>
      </c>
      <c r="AE181" s="13">
        <v>3359</v>
      </c>
      <c r="AF181" s="29">
        <v>0</v>
      </c>
      <c r="AG181" s="13">
        <f t="shared" ref="AG181" si="1303">AI181</f>
        <v>0</v>
      </c>
      <c r="AH181" s="29">
        <v>0</v>
      </c>
      <c r="AI181" s="13">
        <v>0</v>
      </c>
      <c r="AJ181" s="29">
        <v>0</v>
      </c>
      <c r="AK181" s="13">
        <f t="shared" ref="AK181" si="1304">AM181</f>
        <v>0</v>
      </c>
      <c r="AL181" s="29">
        <v>0</v>
      </c>
      <c r="AM181" s="13">
        <v>0</v>
      </c>
      <c r="AN181" s="29">
        <v>0</v>
      </c>
      <c r="AO181" s="13">
        <f t="shared" ref="AO181" si="1305">AQ181</f>
        <v>0</v>
      </c>
      <c r="AP181" s="29">
        <v>0</v>
      </c>
      <c r="AQ181" s="13">
        <v>0</v>
      </c>
      <c r="AR181" s="29">
        <v>0</v>
      </c>
      <c r="AS181" s="13">
        <f t="shared" ref="AS181" si="1306">AU181</f>
        <v>0</v>
      </c>
      <c r="AT181" s="29">
        <v>0</v>
      </c>
      <c r="AU181" s="13">
        <v>0</v>
      </c>
      <c r="AV181" s="29">
        <v>0</v>
      </c>
      <c r="AW181" s="13">
        <f t="shared" ref="AW181" si="1307">AY181</f>
        <v>0</v>
      </c>
      <c r="AX181" s="29">
        <v>0</v>
      </c>
      <c r="AY181" s="13">
        <v>0</v>
      </c>
      <c r="AZ181" s="29">
        <v>0</v>
      </c>
    </row>
    <row r="182" spans="1:52" ht="78.75" x14ac:dyDescent="0.25">
      <c r="A182" s="10" t="s">
        <v>507</v>
      </c>
      <c r="B182" s="70" t="s">
        <v>516</v>
      </c>
      <c r="C182" s="41" t="s">
        <v>22</v>
      </c>
      <c r="D182" s="11" t="s">
        <v>54</v>
      </c>
      <c r="E182" s="13">
        <f t="shared" ref="E182" si="1308">I182+M182+Q182+U182+Y182+AC182+AG182+AK182+AO182</f>
        <v>7076.6</v>
      </c>
      <c r="F182" s="13">
        <f t="shared" ref="F182" si="1309">J182+N182+R182+V182+Z182+AD182+AH182+AL182+AP182</f>
        <v>0</v>
      </c>
      <c r="G182" s="13">
        <f t="shared" ref="G182" si="1310">K182+O182+S182+W182+AA182+AE182+AI182+AM182+AQ182</f>
        <v>7076.6</v>
      </c>
      <c r="H182" s="13">
        <f t="shared" ref="H182" si="1311">L182+P182+T182+X182+AB182+AF182+AJ182+AN182+AR182</f>
        <v>0</v>
      </c>
      <c r="I182" s="13">
        <f t="shared" ref="I182" si="1312">K182</f>
        <v>0</v>
      </c>
      <c r="J182" s="29">
        <v>0</v>
      </c>
      <c r="K182" s="13">
        <v>0</v>
      </c>
      <c r="L182" s="29">
        <v>0</v>
      </c>
      <c r="M182" s="13">
        <f t="shared" ref="M182" si="1313">O182</f>
        <v>0</v>
      </c>
      <c r="N182" s="29">
        <v>0</v>
      </c>
      <c r="O182" s="13">
        <v>0</v>
      </c>
      <c r="P182" s="29">
        <v>0</v>
      </c>
      <c r="Q182" s="13">
        <f t="shared" ref="Q182" si="1314">S182</f>
        <v>0</v>
      </c>
      <c r="R182" s="29">
        <v>0</v>
      </c>
      <c r="S182" s="13">
        <v>0</v>
      </c>
      <c r="T182" s="29">
        <v>0</v>
      </c>
      <c r="U182" s="13">
        <f t="shared" ref="U182" si="1315">W182</f>
        <v>0</v>
      </c>
      <c r="V182" s="49">
        <v>0</v>
      </c>
      <c r="W182" s="77">
        <v>0</v>
      </c>
      <c r="X182" s="50">
        <v>0</v>
      </c>
      <c r="Y182" s="13">
        <f t="shared" ref="Y182" si="1316">AA182</f>
        <v>0</v>
      </c>
      <c r="Z182" s="29">
        <v>0</v>
      </c>
      <c r="AA182" s="13">
        <v>0</v>
      </c>
      <c r="AB182" s="29">
        <v>0</v>
      </c>
      <c r="AC182" s="13">
        <f t="shared" ref="AC182" si="1317">AE182</f>
        <v>7076.6</v>
      </c>
      <c r="AD182" s="29">
        <v>0</v>
      </c>
      <c r="AE182" s="13">
        <v>7076.6</v>
      </c>
      <c r="AF182" s="29">
        <v>0</v>
      </c>
      <c r="AG182" s="13">
        <f t="shared" ref="AG182" si="1318">AI182</f>
        <v>0</v>
      </c>
      <c r="AH182" s="29">
        <v>0</v>
      </c>
      <c r="AI182" s="13">
        <v>0</v>
      </c>
      <c r="AJ182" s="29">
        <v>0</v>
      </c>
      <c r="AK182" s="13">
        <f t="shared" ref="AK182" si="1319">AM182</f>
        <v>0</v>
      </c>
      <c r="AL182" s="29">
        <v>0</v>
      </c>
      <c r="AM182" s="13">
        <v>0</v>
      </c>
      <c r="AN182" s="29">
        <v>0</v>
      </c>
      <c r="AO182" s="13">
        <f t="shared" ref="AO182" si="1320">AQ182</f>
        <v>0</v>
      </c>
      <c r="AP182" s="29">
        <v>0</v>
      </c>
      <c r="AQ182" s="13">
        <v>0</v>
      </c>
      <c r="AR182" s="29">
        <v>0</v>
      </c>
      <c r="AS182" s="13">
        <f t="shared" ref="AS182" si="1321">AU182</f>
        <v>0</v>
      </c>
      <c r="AT182" s="29">
        <v>0</v>
      </c>
      <c r="AU182" s="13">
        <v>0</v>
      </c>
      <c r="AV182" s="29">
        <v>0</v>
      </c>
      <c r="AW182" s="13">
        <f t="shared" ref="AW182" si="1322">AY182</f>
        <v>0</v>
      </c>
      <c r="AX182" s="29">
        <v>0</v>
      </c>
      <c r="AY182" s="13">
        <v>0</v>
      </c>
      <c r="AZ182" s="29">
        <v>0</v>
      </c>
    </row>
    <row r="183" spans="1:52" ht="78.75" x14ac:dyDescent="0.25">
      <c r="A183" s="10" t="s">
        <v>522</v>
      </c>
      <c r="B183" s="70" t="s">
        <v>517</v>
      </c>
      <c r="C183" s="41" t="s">
        <v>22</v>
      </c>
      <c r="D183" s="11" t="s">
        <v>54</v>
      </c>
      <c r="E183" s="13">
        <f t="shared" ref="E183" si="1323">I183+M183+Q183+U183+Y183+AC183+AG183+AK183+AO183</f>
        <v>872.8</v>
      </c>
      <c r="F183" s="13">
        <f t="shared" ref="F183" si="1324">J183+N183+R183+V183+Z183+AD183+AH183+AL183+AP183</f>
        <v>0</v>
      </c>
      <c r="G183" s="13">
        <f t="shared" ref="G183" si="1325">K183+O183+S183+W183+AA183+AE183+AI183+AM183+AQ183</f>
        <v>872.8</v>
      </c>
      <c r="H183" s="13">
        <f t="shared" ref="H183" si="1326">L183+P183+T183+X183+AB183+AF183+AJ183+AN183+AR183</f>
        <v>0</v>
      </c>
      <c r="I183" s="13">
        <f t="shared" ref="I183" si="1327">K183</f>
        <v>0</v>
      </c>
      <c r="J183" s="29">
        <v>0</v>
      </c>
      <c r="K183" s="13">
        <v>0</v>
      </c>
      <c r="L183" s="29">
        <v>0</v>
      </c>
      <c r="M183" s="13">
        <f t="shared" ref="M183" si="1328">O183</f>
        <v>0</v>
      </c>
      <c r="N183" s="29">
        <v>0</v>
      </c>
      <c r="O183" s="13">
        <v>0</v>
      </c>
      <c r="P183" s="29">
        <v>0</v>
      </c>
      <c r="Q183" s="13">
        <f t="shared" ref="Q183" si="1329">S183</f>
        <v>0</v>
      </c>
      <c r="R183" s="29">
        <v>0</v>
      </c>
      <c r="S183" s="13">
        <v>0</v>
      </c>
      <c r="T183" s="29">
        <v>0</v>
      </c>
      <c r="U183" s="13">
        <f t="shared" ref="U183" si="1330">W183</f>
        <v>0</v>
      </c>
      <c r="V183" s="49">
        <v>0</v>
      </c>
      <c r="W183" s="77">
        <v>0</v>
      </c>
      <c r="X183" s="50">
        <v>0</v>
      </c>
      <c r="Y183" s="13">
        <f t="shared" ref="Y183" si="1331">AA183</f>
        <v>0</v>
      </c>
      <c r="Z183" s="29">
        <v>0</v>
      </c>
      <c r="AA183" s="13">
        <v>0</v>
      </c>
      <c r="AB183" s="29">
        <v>0</v>
      </c>
      <c r="AC183" s="13">
        <f t="shared" ref="AC183" si="1332">AE183</f>
        <v>872.8</v>
      </c>
      <c r="AD183" s="29">
        <v>0</v>
      </c>
      <c r="AE183" s="13">
        <v>872.8</v>
      </c>
      <c r="AF183" s="29">
        <v>0</v>
      </c>
      <c r="AG183" s="13">
        <f t="shared" ref="AG183" si="1333">AI183</f>
        <v>0</v>
      </c>
      <c r="AH183" s="29">
        <v>0</v>
      </c>
      <c r="AI183" s="13">
        <v>0</v>
      </c>
      <c r="AJ183" s="29">
        <v>0</v>
      </c>
      <c r="AK183" s="13">
        <f t="shared" ref="AK183" si="1334">AM183</f>
        <v>0</v>
      </c>
      <c r="AL183" s="29">
        <v>0</v>
      </c>
      <c r="AM183" s="13">
        <v>0</v>
      </c>
      <c r="AN183" s="29">
        <v>0</v>
      </c>
      <c r="AO183" s="13">
        <f t="shared" ref="AO183" si="1335">AQ183</f>
        <v>0</v>
      </c>
      <c r="AP183" s="29">
        <v>0</v>
      </c>
      <c r="AQ183" s="13">
        <v>0</v>
      </c>
      <c r="AR183" s="29">
        <v>0</v>
      </c>
      <c r="AS183" s="13">
        <f t="shared" ref="AS183" si="1336">AU183</f>
        <v>0</v>
      </c>
      <c r="AT183" s="29">
        <v>0</v>
      </c>
      <c r="AU183" s="13">
        <v>0</v>
      </c>
      <c r="AV183" s="29">
        <v>0</v>
      </c>
      <c r="AW183" s="13">
        <f t="shared" ref="AW183" si="1337">AY183</f>
        <v>0</v>
      </c>
      <c r="AX183" s="29">
        <v>0</v>
      </c>
      <c r="AY183" s="13">
        <v>0</v>
      </c>
      <c r="AZ183" s="29">
        <v>0</v>
      </c>
    </row>
    <row r="184" spans="1:52" ht="78.75" x14ac:dyDescent="0.25">
      <c r="A184" s="10" t="s">
        <v>523</v>
      </c>
      <c r="B184" s="70" t="s">
        <v>518</v>
      </c>
      <c r="C184" s="41" t="s">
        <v>22</v>
      </c>
      <c r="D184" s="11" t="s">
        <v>54</v>
      </c>
      <c r="E184" s="13">
        <f t="shared" ref="E184" si="1338">I184+M184+Q184+U184+Y184+AC184+AG184+AK184+AO184</f>
        <v>1518</v>
      </c>
      <c r="F184" s="13">
        <f t="shared" ref="F184" si="1339">J184+N184+R184+V184+Z184+AD184+AH184+AL184+AP184</f>
        <v>0</v>
      </c>
      <c r="G184" s="13">
        <f t="shared" ref="G184" si="1340">K184+O184+S184+W184+AA184+AE184+AI184+AM184+AQ184</f>
        <v>1518</v>
      </c>
      <c r="H184" s="13">
        <f t="shared" ref="H184" si="1341">L184+P184+T184+X184+AB184+AF184+AJ184+AN184+AR184</f>
        <v>0</v>
      </c>
      <c r="I184" s="13">
        <f t="shared" ref="I184" si="1342">K184</f>
        <v>0</v>
      </c>
      <c r="J184" s="29">
        <v>0</v>
      </c>
      <c r="K184" s="13">
        <v>0</v>
      </c>
      <c r="L184" s="29">
        <v>0</v>
      </c>
      <c r="M184" s="13">
        <f t="shared" ref="M184" si="1343">O184</f>
        <v>0</v>
      </c>
      <c r="N184" s="29">
        <v>0</v>
      </c>
      <c r="O184" s="13">
        <v>0</v>
      </c>
      <c r="P184" s="29">
        <v>0</v>
      </c>
      <c r="Q184" s="13">
        <f t="shared" ref="Q184" si="1344">S184</f>
        <v>0</v>
      </c>
      <c r="R184" s="29">
        <v>0</v>
      </c>
      <c r="S184" s="13">
        <v>0</v>
      </c>
      <c r="T184" s="29">
        <v>0</v>
      </c>
      <c r="U184" s="13">
        <f t="shared" ref="U184" si="1345">W184</f>
        <v>0</v>
      </c>
      <c r="V184" s="49">
        <v>0</v>
      </c>
      <c r="W184" s="77">
        <v>0</v>
      </c>
      <c r="X184" s="50">
        <v>0</v>
      </c>
      <c r="Y184" s="13">
        <f t="shared" ref="Y184" si="1346">AA184</f>
        <v>0</v>
      </c>
      <c r="Z184" s="29">
        <v>0</v>
      </c>
      <c r="AA184" s="13">
        <v>0</v>
      </c>
      <c r="AB184" s="29">
        <v>0</v>
      </c>
      <c r="AC184" s="13">
        <f t="shared" ref="AC184" si="1347">AE184</f>
        <v>1518</v>
      </c>
      <c r="AD184" s="29">
        <v>0</v>
      </c>
      <c r="AE184" s="13">
        <v>1518</v>
      </c>
      <c r="AF184" s="29">
        <v>0</v>
      </c>
      <c r="AG184" s="13">
        <f t="shared" ref="AG184" si="1348">AI184</f>
        <v>0</v>
      </c>
      <c r="AH184" s="29">
        <v>0</v>
      </c>
      <c r="AI184" s="13">
        <v>0</v>
      </c>
      <c r="AJ184" s="29">
        <v>0</v>
      </c>
      <c r="AK184" s="13">
        <f t="shared" ref="AK184" si="1349">AM184</f>
        <v>0</v>
      </c>
      <c r="AL184" s="29">
        <v>0</v>
      </c>
      <c r="AM184" s="13">
        <v>0</v>
      </c>
      <c r="AN184" s="29">
        <v>0</v>
      </c>
      <c r="AO184" s="13">
        <f t="shared" ref="AO184" si="1350">AQ184</f>
        <v>0</v>
      </c>
      <c r="AP184" s="29">
        <v>0</v>
      </c>
      <c r="AQ184" s="13">
        <v>0</v>
      </c>
      <c r="AR184" s="29">
        <v>0</v>
      </c>
      <c r="AS184" s="13">
        <f t="shared" ref="AS184" si="1351">AU184</f>
        <v>0</v>
      </c>
      <c r="AT184" s="29">
        <v>0</v>
      </c>
      <c r="AU184" s="13">
        <v>0</v>
      </c>
      <c r="AV184" s="29">
        <v>0</v>
      </c>
      <c r="AW184" s="13">
        <f t="shared" ref="AW184" si="1352">AY184</f>
        <v>0</v>
      </c>
      <c r="AX184" s="29">
        <v>0</v>
      </c>
      <c r="AY184" s="13">
        <v>0</v>
      </c>
      <c r="AZ184" s="29">
        <v>0</v>
      </c>
    </row>
    <row r="185" spans="1:52" ht="78.75" x14ac:dyDescent="0.25">
      <c r="A185" s="10" t="s">
        <v>524</v>
      </c>
      <c r="B185" s="70" t="s">
        <v>520</v>
      </c>
      <c r="C185" s="41" t="s">
        <v>22</v>
      </c>
      <c r="D185" s="11" t="s">
        <v>54</v>
      </c>
      <c r="E185" s="13">
        <f t="shared" ref="E185" si="1353">I185+M185+Q185+U185+Y185+AC185+AG185+AK185+AO185</f>
        <v>4014.5</v>
      </c>
      <c r="F185" s="13">
        <f t="shared" ref="F185" si="1354">J185+N185+R185+V185+Z185+AD185+AH185+AL185+AP185</f>
        <v>0</v>
      </c>
      <c r="G185" s="13">
        <f t="shared" ref="G185" si="1355">K185+O185+S185+W185+AA185+AE185+AI185+AM185+AQ185</f>
        <v>4014.5</v>
      </c>
      <c r="H185" s="13">
        <f t="shared" ref="H185" si="1356">L185+P185+T185+X185+AB185+AF185+AJ185+AN185+AR185</f>
        <v>0</v>
      </c>
      <c r="I185" s="13">
        <f t="shared" ref="I185" si="1357">K185</f>
        <v>0</v>
      </c>
      <c r="J185" s="29">
        <v>0</v>
      </c>
      <c r="K185" s="13">
        <v>0</v>
      </c>
      <c r="L185" s="29">
        <v>0</v>
      </c>
      <c r="M185" s="13">
        <f t="shared" ref="M185" si="1358">O185</f>
        <v>0</v>
      </c>
      <c r="N185" s="29">
        <v>0</v>
      </c>
      <c r="O185" s="13">
        <v>0</v>
      </c>
      <c r="P185" s="29">
        <v>0</v>
      </c>
      <c r="Q185" s="13">
        <f t="shared" ref="Q185" si="1359">S185</f>
        <v>0</v>
      </c>
      <c r="R185" s="29">
        <v>0</v>
      </c>
      <c r="S185" s="13">
        <v>0</v>
      </c>
      <c r="T185" s="29">
        <v>0</v>
      </c>
      <c r="U185" s="13">
        <f t="shared" ref="U185" si="1360">W185</f>
        <v>0</v>
      </c>
      <c r="V185" s="49">
        <v>0</v>
      </c>
      <c r="W185" s="77">
        <v>0</v>
      </c>
      <c r="X185" s="50">
        <v>0</v>
      </c>
      <c r="Y185" s="13">
        <f t="shared" ref="Y185" si="1361">AA185</f>
        <v>0</v>
      </c>
      <c r="Z185" s="29">
        <v>0</v>
      </c>
      <c r="AA185" s="13">
        <v>0</v>
      </c>
      <c r="AB185" s="29">
        <v>0</v>
      </c>
      <c r="AC185" s="13">
        <f t="shared" ref="AC185" si="1362">AE185</f>
        <v>4014.5</v>
      </c>
      <c r="AD185" s="29">
        <v>0</v>
      </c>
      <c r="AE185" s="13">
        <v>4014.5</v>
      </c>
      <c r="AF185" s="29">
        <v>0</v>
      </c>
      <c r="AG185" s="13">
        <f t="shared" ref="AG185" si="1363">AI185</f>
        <v>0</v>
      </c>
      <c r="AH185" s="29">
        <v>0</v>
      </c>
      <c r="AI185" s="13">
        <v>0</v>
      </c>
      <c r="AJ185" s="29">
        <v>0</v>
      </c>
      <c r="AK185" s="13">
        <f t="shared" ref="AK185" si="1364">AM185</f>
        <v>0</v>
      </c>
      <c r="AL185" s="29">
        <v>0</v>
      </c>
      <c r="AM185" s="13">
        <v>0</v>
      </c>
      <c r="AN185" s="29">
        <v>0</v>
      </c>
      <c r="AO185" s="13">
        <f t="shared" ref="AO185" si="1365">AQ185</f>
        <v>0</v>
      </c>
      <c r="AP185" s="29">
        <v>0</v>
      </c>
      <c r="AQ185" s="13">
        <v>0</v>
      </c>
      <c r="AR185" s="29">
        <v>0</v>
      </c>
      <c r="AS185" s="13">
        <f t="shared" ref="AS185" si="1366">AU185</f>
        <v>0</v>
      </c>
      <c r="AT185" s="29">
        <v>0</v>
      </c>
      <c r="AU185" s="13">
        <v>0</v>
      </c>
      <c r="AV185" s="29">
        <v>0</v>
      </c>
      <c r="AW185" s="13">
        <f t="shared" ref="AW185" si="1367">AY185</f>
        <v>0</v>
      </c>
      <c r="AX185" s="29">
        <v>0</v>
      </c>
      <c r="AY185" s="13">
        <v>0</v>
      </c>
      <c r="AZ185" s="29">
        <v>0</v>
      </c>
    </row>
    <row r="186" spans="1:52" ht="78.75" x14ac:dyDescent="0.25">
      <c r="A186" s="10" t="s">
        <v>525</v>
      </c>
      <c r="B186" s="70" t="s">
        <v>521</v>
      </c>
      <c r="C186" s="41" t="s">
        <v>22</v>
      </c>
      <c r="D186" s="11" t="s">
        <v>54</v>
      </c>
      <c r="E186" s="13">
        <f t="shared" ref="E186" si="1368">I186+M186+Q186+U186+Y186+AC186+AG186+AK186+AO186</f>
        <v>1179.4000000000001</v>
      </c>
      <c r="F186" s="13">
        <f t="shared" ref="F186" si="1369">J186+N186+R186+V186+Z186+AD186+AH186+AL186+AP186</f>
        <v>0</v>
      </c>
      <c r="G186" s="13">
        <f t="shared" ref="G186" si="1370">K186+O186+S186+W186+AA186+AE186+AI186+AM186+AQ186</f>
        <v>1179.4000000000001</v>
      </c>
      <c r="H186" s="13">
        <f t="shared" ref="H186" si="1371">L186+P186+T186+X186+AB186+AF186+AJ186+AN186+AR186</f>
        <v>0</v>
      </c>
      <c r="I186" s="13">
        <f t="shared" ref="I186" si="1372">K186</f>
        <v>0</v>
      </c>
      <c r="J186" s="29">
        <v>0</v>
      </c>
      <c r="K186" s="13">
        <v>0</v>
      </c>
      <c r="L186" s="29">
        <v>0</v>
      </c>
      <c r="M186" s="13">
        <f t="shared" ref="M186" si="1373">O186</f>
        <v>0</v>
      </c>
      <c r="N186" s="29">
        <v>0</v>
      </c>
      <c r="O186" s="13">
        <v>0</v>
      </c>
      <c r="P186" s="29">
        <v>0</v>
      </c>
      <c r="Q186" s="13">
        <f t="shared" ref="Q186" si="1374">S186</f>
        <v>0</v>
      </c>
      <c r="R186" s="29">
        <v>0</v>
      </c>
      <c r="S186" s="13">
        <v>0</v>
      </c>
      <c r="T186" s="29">
        <v>0</v>
      </c>
      <c r="U186" s="13">
        <f t="shared" ref="U186" si="1375">W186</f>
        <v>0</v>
      </c>
      <c r="V186" s="49">
        <v>0</v>
      </c>
      <c r="W186" s="77">
        <v>0</v>
      </c>
      <c r="X186" s="50">
        <v>0</v>
      </c>
      <c r="Y186" s="13">
        <f t="shared" ref="Y186" si="1376">AA186</f>
        <v>0</v>
      </c>
      <c r="Z186" s="29">
        <v>0</v>
      </c>
      <c r="AA186" s="13">
        <v>0</v>
      </c>
      <c r="AB186" s="29">
        <v>0</v>
      </c>
      <c r="AC186" s="13">
        <f t="shared" ref="AC186" si="1377">AE186</f>
        <v>1179.4000000000001</v>
      </c>
      <c r="AD186" s="29">
        <v>0</v>
      </c>
      <c r="AE186" s="13">
        <v>1179.4000000000001</v>
      </c>
      <c r="AF186" s="29">
        <v>0</v>
      </c>
      <c r="AG186" s="13">
        <f t="shared" ref="AG186" si="1378">AI186</f>
        <v>0</v>
      </c>
      <c r="AH186" s="29">
        <v>0</v>
      </c>
      <c r="AI186" s="13">
        <v>0</v>
      </c>
      <c r="AJ186" s="29">
        <v>0</v>
      </c>
      <c r="AK186" s="13">
        <f t="shared" ref="AK186" si="1379">AM186</f>
        <v>0</v>
      </c>
      <c r="AL186" s="29">
        <v>0</v>
      </c>
      <c r="AM186" s="13">
        <v>0</v>
      </c>
      <c r="AN186" s="29">
        <v>0</v>
      </c>
      <c r="AO186" s="13">
        <f t="shared" ref="AO186" si="1380">AQ186</f>
        <v>0</v>
      </c>
      <c r="AP186" s="29">
        <v>0</v>
      </c>
      <c r="AQ186" s="13">
        <v>0</v>
      </c>
      <c r="AR186" s="29">
        <v>0</v>
      </c>
      <c r="AS186" s="13">
        <f t="shared" ref="AS186" si="1381">AU186</f>
        <v>0</v>
      </c>
      <c r="AT186" s="29">
        <v>0</v>
      </c>
      <c r="AU186" s="13">
        <v>0</v>
      </c>
      <c r="AV186" s="29">
        <v>0</v>
      </c>
      <c r="AW186" s="13">
        <f t="shared" ref="AW186" si="1382">AY186</f>
        <v>0</v>
      </c>
      <c r="AX186" s="29">
        <v>0</v>
      </c>
      <c r="AY186" s="13">
        <v>0</v>
      </c>
      <c r="AZ186" s="29">
        <v>0</v>
      </c>
    </row>
    <row r="187" spans="1:52" ht="78.75" x14ac:dyDescent="0.25">
      <c r="A187" s="10" t="s">
        <v>526</v>
      </c>
      <c r="B187" s="70" t="s">
        <v>529</v>
      </c>
      <c r="C187" s="41" t="s">
        <v>22</v>
      </c>
      <c r="D187" s="11" t="s">
        <v>54</v>
      </c>
      <c r="E187" s="13">
        <f t="shared" ref="E187" si="1383">I187+M187+Q187+U187+Y187+AC187+AG187+AK187+AO187</f>
        <v>4708.8</v>
      </c>
      <c r="F187" s="13">
        <f t="shared" ref="F187" si="1384">J187+N187+R187+V187+Z187+AD187+AH187+AL187+AP187</f>
        <v>0</v>
      </c>
      <c r="G187" s="13">
        <f t="shared" ref="G187" si="1385">K187+O187+S187+W187+AA187+AE187+AI187+AM187+AQ187</f>
        <v>4708.8</v>
      </c>
      <c r="H187" s="13">
        <f t="shared" ref="H187" si="1386">L187+P187+T187+X187+AB187+AF187+AJ187+AN187+AR187</f>
        <v>0</v>
      </c>
      <c r="I187" s="13">
        <f t="shared" ref="I187" si="1387">K187</f>
        <v>0</v>
      </c>
      <c r="J187" s="29">
        <v>0</v>
      </c>
      <c r="K187" s="13">
        <v>0</v>
      </c>
      <c r="L187" s="29">
        <v>0</v>
      </c>
      <c r="M187" s="13">
        <f t="shared" ref="M187" si="1388">O187</f>
        <v>0</v>
      </c>
      <c r="N187" s="29">
        <v>0</v>
      </c>
      <c r="O187" s="13">
        <v>0</v>
      </c>
      <c r="P187" s="29">
        <v>0</v>
      </c>
      <c r="Q187" s="13">
        <f t="shared" ref="Q187" si="1389">S187</f>
        <v>0</v>
      </c>
      <c r="R187" s="29">
        <v>0</v>
      </c>
      <c r="S187" s="13">
        <v>0</v>
      </c>
      <c r="T187" s="29">
        <v>0</v>
      </c>
      <c r="U187" s="13">
        <f t="shared" ref="U187" si="1390">W187</f>
        <v>0</v>
      </c>
      <c r="V187" s="49">
        <v>0</v>
      </c>
      <c r="W187" s="77">
        <v>0</v>
      </c>
      <c r="X187" s="50">
        <v>0</v>
      </c>
      <c r="Y187" s="13">
        <f t="shared" ref="Y187" si="1391">AA187</f>
        <v>0</v>
      </c>
      <c r="Z187" s="29">
        <v>0</v>
      </c>
      <c r="AA187" s="13">
        <v>0</v>
      </c>
      <c r="AB187" s="29">
        <v>0</v>
      </c>
      <c r="AC187" s="13">
        <f t="shared" ref="AC187" si="1392">AE187</f>
        <v>4708.8</v>
      </c>
      <c r="AD187" s="29">
        <v>0</v>
      </c>
      <c r="AE187" s="13">
        <v>4708.8</v>
      </c>
      <c r="AF187" s="29">
        <v>0</v>
      </c>
      <c r="AG187" s="13">
        <f t="shared" ref="AG187" si="1393">AI187</f>
        <v>0</v>
      </c>
      <c r="AH187" s="29">
        <v>0</v>
      </c>
      <c r="AI187" s="13">
        <v>0</v>
      </c>
      <c r="AJ187" s="29">
        <v>0</v>
      </c>
      <c r="AK187" s="13">
        <f t="shared" ref="AK187" si="1394">AM187</f>
        <v>0</v>
      </c>
      <c r="AL187" s="29">
        <v>0</v>
      </c>
      <c r="AM187" s="13">
        <v>0</v>
      </c>
      <c r="AN187" s="29">
        <v>0</v>
      </c>
      <c r="AO187" s="13">
        <f t="shared" ref="AO187" si="1395">AQ187</f>
        <v>0</v>
      </c>
      <c r="AP187" s="29">
        <v>0</v>
      </c>
      <c r="AQ187" s="13">
        <v>0</v>
      </c>
      <c r="AR187" s="29">
        <v>0</v>
      </c>
      <c r="AS187" s="13">
        <f t="shared" ref="AS187" si="1396">AU187</f>
        <v>0</v>
      </c>
      <c r="AT187" s="29">
        <v>0</v>
      </c>
      <c r="AU187" s="13">
        <v>0</v>
      </c>
      <c r="AV187" s="29">
        <v>0</v>
      </c>
      <c r="AW187" s="13">
        <f t="shared" ref="AW187" si="1397">AY187</f>
        <v>0</v>
      </c>
      <c r="AX187" s="29">
        <v>0</v>
      </c>
      <c r="AY187" s="13">
        <v>0</v>
      </c>
      <c r="AZ187" s="29">
        <v>0</v>
      </c>
    </row>
    <row r="188" spans="1:52" ht="63" x14ac:dyDescent="0.25">
      <c r="A188" s="10" t="s">
        <v>528</v>
      </c>
      <c r="B188" s="70" t="s">
        <v>472</v>
      </c>
      <c r="C188" s="41" t="s">
        <v>22</v>
      </c>
      <c r="D188" s="11" t="s">
        <v>54</v>
      </c>
      <c r="E188" s="13">
        <f t="shared" ref="E188" si="1398">I188+M188+Q188+U188+Y188+AC188+AG188+AK188+AO188</f>
        <v>3288.6</v>
      </c>
      <c r="F188" s="13">
        <f t="shared" ref="F188" si="1399">J188+N188+R188+V188+Z188+AD188+AH188+AL188+AP188</f>
        <v>0</v>
      </c>
      <c r="G188" s="13">
        <f t="shared" ref="G188" si="1400">K188+O188+S188+W188+AA188+AE188+AI188+AM188+AQ188</f>
        <v>3288.6</v>
      </c>
      <c r="H188" s="13">
        <f t="shared" ref="H188" si="1401">L188+P188+T188+X188+AB188+AF188+AJ188+AN188+AR188</f>
        <v>0</v>
      </c>
      <c r="I188" s="13">
        <f t="shared" ref="I188" si="1402">K188</f>
        <v>0</v>
      </c>
      <c r="J188" s="29">
        <v>0</v>
      </c>
      <c r="K188" s="13">
        <v>0</v>
      </c>
      <c r="L188" s="29">
        <v>0</v>
      </c>
      <c r="M188" s="13">
        <f t="shared" ref="M188" si="1403">O188</f>
        <v>0</v>
      </c>
      <c r="N188" s="29">
        <v>0</v>
      </c>
      <c r="O188" s="13">
        <v>0</v>
      </c>
      <c r="P188" s="29">
        <v>0</v>
      </c>
      <c r="Q188" s="13">
        <f t="shared" ref="Q188" si="1404">S188</f>
        <v>0</v>
      </c>
      <c r="R188" s="29">
        <v>0</v>
      </c>
      <c r="S188" s="13">
        <v>0</v>
      </c>
      <c r="T188" s="29">
        <v>0</v>
      </c>
      <c r="U188" s="13">
        <f t="shared" ref="U188" si="1405">W188</f>
        <v>0</v>
      </c>
      <c r="V188" s="49">
        <v>0</v>
      </c>
      <c r="W188" s="77">
        <v>0</v>
      </c>
      <c r="X188" s="50">
        <v>0</v>
      </c>
      <c r="Y188" s="13">
        <f t="shared" ref="Y188" si="1406">AA188</f>
        <v>0</v>
      </c>
      <c r="Z188" s="29">
        <v>0</v>
      </c>
      <c r="AA188" s="13">
        <v>0</v>
      </c>
      <c r="AB188" s="29">
        <v>0</v>
      </c>
      <c r="AC188" s="13">
        <f t="shared" ref="AC188" si="1407">AE188</f>
        <v>3288.6</v>
      </c>
      <c r="AD188" s="29">
        <v>0</v>
      </c>
      <c r="AE188" s="13">
        <v>3288.6</v>
      </c>
      <c r="AF188" s="29">
        <v>0</v>
      </c>
      <c r="AG188" s="13">
        <f t="shared" ref="AG188" si="1408">AI188</f>
        <v>0</v>
      </c>
      <c r="AH188" s="29">
        <v>0</v>
      </c>
      <c r="AI188" s="13">
        <v>0</v>
      </c>
      <c r="AJ188" s="29">
        <v>0</v>
      </c>
      <c r="AK188" s="13">
        <f t="shared" ref="AK188" si="1409">AM188</f>
        <v>0</v>
      </c>
      <c r="AL188" s="29">
        <v>0</v>
      </c>
      <c r="AM188" s="13">
        <v>0</v>
      </c>
      <c r="AN188" s="29">
        <v>0</v>
      </c>
      <c r="AO188" s="13">
        <f t="shared" ref="AO188" si="1410">AQ188</f>
        <v>0</v>
      </c>
      <c r="AP188" s="29">
        <v>0</v>
      </c>
      <c r="AQ188" s="13">
        <v>0</v>
      </c>
      <c r="AR188" s="29">
        <v>0</v>
      </c>
      <c r="AS188" s="13">
        <f t="shared" ref="AS188" si="1411">AU188</f>
        <v>0</v>
      </c>
      <c r="AT188" s="29">
        <v>0</v>
      </c>
      <c r="AU188" s="13">
        <v>0</v>
      </c>
      <c r="AV188" s="29">
        <v>0</v>
      </c>
      <c r="AW188" s="13">
        <f t="shared" ref="AW188" si="1412">AY188</f>
        <v>0</v>
      </c>
      <c r="AX188" s="29">
        <v>0</v>
      </c>
      <c r="AY188" s="13">
        <v>0</v>
      </c>
      <c r="AZ188" s="29">
        <v>0</v>
      </c>
    </row>
    <row r="189" spans="1:52" ht="47.25" x14ac:dyDescent="0.25">
      <c r="A189" s="10" t="s">
        <v>534</v>
      </c>
      <c r="B189" s="46" t="s">
        <v>38</v>
      </c>
      <c r="C189" s="11" t="s">
        <v>22</v>
      </c>
      <c r="D189" s="11" t="s">
        <v>22</v>
      </c>
      <c r="E189" s="13">
        <f t="shared" si="1002"/>
        <v>72535.199999999997</v>
      </c>
      <c r="F189" s="13">
        <f t="shared" si="1003"/>
        <v>0</v>
      </c>
      <c r="G189" s="13">
        <f t="shared" si="1004"/>
        <v>72535.199999999997</v>
      </c>
      <c r="H189" s="13">
        <f t="shared" si="1005"/>
        <v>0</v>
      </c>
      <c r="I189" s="13">
        <f t="shared" si="992"/>
        <v>0</v>
      </c>
      <c r="J189" s="29">
        <v>0</v>
      </c>
      <c r="K189" s="13">
        <v>0</v>
      </c>
      <c r="L189" s="29">
        <v>0</v>
      </c>
      <c r="M189" s="13">
        <f t="shared" si="993"/>
        <v>0</v>
      </c>
      <c r="N189" s="29">
        <v>0</v>
      </c>
      <c r="O189" s="36">
        <v>0</v>
      </c>
      <c r="P189" s="29">
        <v>0</v>
      </c>
      <c r="Q189" s="13">
        <f t="shared" si="994"/>
        <v>0</v>
      </c>
      <c r="R189" s="49">
        <v>0</v>
      </c>
      <c r="S189" s="64"/>
      <c r="T189" s="50">
        <v>0</v>
      </c>
      <c r="U189" s="13">
        <f>W189</f>
        <v>0</v>
      </c>
      <c r="V189" s="29">
        <v>0</v>
      </c>
      <c r="W189" s="55"/>
      <c r="X189" s="29">
        <v>0</v>
      </c>
      <c r="Y189" s="13">
        <f>AA189</f>
        <v>0</v>
      </c>
      <c r="Z189" s="29">
        <v>0</v>
      </c>
      <c r="AA189" s="36">
        <f>34045.6-34045.6</f>
        <v>0</v>
      </c>
      <c r="AB189" s="29">
        <v>0</v>
      </c>
      <c r="AC189" s="13">
        <f>AE189</f>
        <v>12535.2</v>
      </c>
      <c r="AD189" s="29">
        <v>0</v>
      </c>
      <c r="AE189" s="36">
        <f>30000-17464.8</f>
        <v>12535.2</v>
      </c>
      <c r="AF189" s="29">
        <v>0</v>
      </c>
      <c r="AG189" s="13">
        <f>AI189</f>
        <v>30000</v>
      </c>
      <c r="AH189" s="29">
        <v>0</v>
      </c>
      <c r="AI189" s="36">
        <v>30000</v>
      </c>
      <c r="AJ189" s="29">
        <v>0</v>
      </c>
      <c r="AK189" s="13">
        <f>AM189</f>
        <v>30000</v>
      </c>
      <c r="AL189" s="29">
        <v>0</v>
      </c>
      <c r="AM189" s="36">
        <v>30000</v>
      </c>
      <c r="AN189" s="29">
        <v>0</v>
      </c>
      <c r="AO189" s="13">
        <f>AQ189</f>
        <v>0</v>
      </c>
      <c r="AP189" s="29">
        <v>0</v>
      </c>
      <c r="AQ189" s="36">
        <v>0</v>
      </c>
      <c r="AR189" s="29">
        <v>0</v>
      </c>
      <c r="AS189" s="13">
        <f>AU189</f>
        <v>0</v>
      </c>
      <c r="AT189" s="29">
        <v>0</v>
      </c>
      <c r="AU189" s="36">
        <v>0</v>
      </c>
      <c r="AV189" s="29">
        <v>0</v>
      </c>
      <c r="AW189" s="13">
        <f>AY189</f>
        <v>0</v>
      </c>
      <c r="AX189" s="29">
        <v>0</v>
      </c>
      <c r="AY189" s="36">
        <v>0</v>
      </c>
      <c r="AZ189" s="29">
        <v>0</v>
      </c>
    </row>
    <row r="190" spans="1:52" ht="52.5" customHeight="1" x14ac:dyDescent="0.25">
      <c r="A190" s="10" t="s">
        <v>46</v>
      </c>
      <c r="B190" s="94" t="s">
        <v>81</v>
      </c>
      <c r="C190" s="95"/>
      <c r="D190" s="96"/>
      <c r="E190" s="13">
        <f>SUM(E191:E200)</f>
        <v>4338.5</v>
      </c>
      <c r="F190" s="13">
        <f t="shared" ref="F190:AZ190" si="1413">SUM(F191:F200)</f>
        <v>0</v>
      </c>
      <c r="G190" s="13">
        <f t="shared" si="1413"/>
        <v>4338.5</v>
      </c>
      <c r="H190" s="13">
        <f t="shared" si="1413"/>
        <v>0</v>
      </c>
      <c r="I190" s="13">
        <f t="shared" si="1413"/>
        <v>1184.3999999999999</v>
      </c>
      <c r="J190" s="13">
        <f t="shared" si="1413"/>
        <v>0</v>
      </c>
      <c r="K190" s="13">
        <f t="shared" si="1413"/>
        <v>1184.3999999999999</v>
      </c>
      <c r="L190" s="13">
        <f t="shared" si="1413"/>
        <v>0</v>
      </c>
      <c r="M190" s="13">
        <f t="shared" si="1413"/>
        <v>628.29999999999995</v>
      </c>
      <c r="N190" s="13">
        <f t="shared" si="1413"/>
        <v>0</v>
      </c>
      <c r="O190" s="13">
        <f t="shared" si="1413"/>
        <v>628.29999999999995</v>
      </c>
      <c r="P190" s="13">
        <f t="shared" si="1413"/>
        <v>0</v>
      </c>
      <c r="Q190" s="13">
        <f t="shared" si="1413"/>
        <v>0</v>
      </c>
      <c r="R190" s="13">
        <f t="shared" si="1413"/>
        <v>0</v>
      </c>
      <c r="S190" s="13">
        <f t="shared" si="1413"/>
        <v>0</v>
      </c>
      <c r="T190" s="13">
        <f t="shared" si="1413"/>
        <v>0</v>
      </c>
      <c r="U190" s="13">
        <f t="shared" si="1413"/>
        <v>0</v>
      </c>
      <c r="V190" s="13">
        <f t="shared" si="1413"/>
        <v>0</v>
      </c>
      <c r="W190" s="13">
        <f t="shared" si="1413"/>
        <v>0</v>
      </c>
      <c r="X190" s="13">
        <f t="shared" si="1413"/>
        <v>0</v>
      </c>
      <c r="Y190" s="13">
        <f t="shared" si="1413"/>
        <v>0</v>
      </c>
      <c r="Z190" s="13">
        <f t="shared" si="1413"/>
        <v>0</v>
      </c>
      <c r="AA190" s="13">
        <f t="shared" si="1413"/>
        <v>0</v>
      </c>
      <c r="AB190" s="13">
        <f t="shared" si="1413"/>
        <v>0</v>
      </c>
      <c r="AC190" s="13">
        <f t="shared" si="1413"/>
        <v>2525.8000000000002</v>
      </c>
      <c r="AD190" s="13">
        <f t="shared" si="1413"/>
        <v>0</v>
      </c>
      <c r="AE190" s="13">
        <f t="shared" si="1413"/>
        <v>2525.8000000000002</v>
      </c>
      <c r="AF190" s="13">
        <f t="shared" si="1413"/>
        <v>0</v>
      </c>
      <c r="AG190" s="13">
        <f t="shared" si="1413"/>
        <v>0</v>
      </c>
      <c r="AH190" s="13">
        <f t="shared" si="1413"/>
        <v>0</v>
      </c>
      <c r="AI190" s="13">
        <f t="shared" si="1413"/>
        <v>0</v>
      </c>
      <c r="AJ190" s="13">
        <f t="shared" si="1413"/>
        <v>0</v>
      </c>
      <c r="AK190" s="13">
        <f t="shared" si="1413"/>
        <v>0</v>
      </c>
      <c r="AL190" s="13">
        <f t="shared" si="1413"/>
        <v>0</v>
      </c>
      <c r="AM190" s="13">
        <f t="shared" si="1413"/>
        <v>0</v>
      </c>
      <c r="AN190" s="13">
        <f t="shared" si="1413"/>
        <v>0</v>
      </c>
      <c r="AO190" s="13">
        <f t="shared" si="1413"/>
        <v>0</v>
      </c>
      <c r="AP190" s="13">
        <f t="shared" si="1413"/>
        <v>0</v>
      </c>
      <c r="AQ190" s="13">
        <f t="shared" si="1413"/>
        <v>0</v>
      </c>
      <c r="AR190" s="13">
        <f t="shared" si="1413"/>
        <v>0</v>
      </c>
      <c r="AS190" s="13">
        <f t="shared" si="1413"/>
        <v>0</v>
      </c>
      <c r="AT190" s="13">
        <f t="shared" si="1413"/>
        <v>0</v>
      </c>
      <c r="AU190" s="13">
        <f t="shared" si="1413"/>
        <v>0</v>
      </c>
      <c r="AV190" s="13">
        <f t="shared" si="1413"/>
        <v>0</v>
      </c>
      <c r="AW190" s="13">
        <f t="shared" si="1413"/>
        <v>0</v>
      </c>
      <c r="AX190" s="13">
        <f t="shared" si="1413"/>
        <v>0</v>
      </c>
      <c r="AY190" s="13">
        <f t="shared" si="1413"/>
        <v>0</v>
      </c>
      <c r="AZ190" s="13">
        <f t="shared" si="1413"/>
        <v>0</v>
      </c>
    </row>
    <row r="191" spans="1:52" ht="47.25" x14ac:dyDescent="0.25">
      <c r="A191" s="10" t="s">
        <v>91</v>
      </c>
      <c r="B191" s="20" t="s">
        <v>98</v>
      </c>
      <c r="C191" s="11" t="s">
        <v>22</v>
      </c>
      <c r="D191" s="11" t="s">
        <v>54</v>
      </c>
      <c r="E191" s="13">
        <f t="shared" ref="E191:E199" si="1414">I191+M191+Q191+U191+Y191+AC191+AG191+AK191+AO191</f>
        <v>178.5</v>
      </c>
      <c r="F191" s="13">
        <f t="shared" ref="F191:F199" si="1415">J191+N191+R191+V191+Z191+AD191+AH191+AL191+AP191</f>
        <v>0</v>
      </c>
      <c r="G191" s="13">
        <f t="shared" ref="G191:G199" si="1416">K191+O191+S191+W191+AA191+AE191+AI191+AM191+AQ191</f>
        <v>178.5</v>
      </c>
      <c r="H191" s="13">
        <f t="shared" ref="H191:H199" si="1417">L191+P191+T191+X191+AB191+AF191+AJ191+AN191+AR191</f>
        <v>0</v>
      </c>
      <c r="I191" s="13">
        <f t="shared" ref="I191:I196" si="1418">K191</f>
        <v>178.5</v>
      </c>
      <c r="J191" s="29">
        <v>0</v>
      </c>
      <c r="K191" s="13">
        <v>178.5</v>
      </c>
      <c r="L191" s="29">
        <v>0</v>
      </c>
      <c r="M191" s="13">
        <f t="shared" ref="M191:M198" si="1419">O191</f>
        <v>0</v>
      </c>
      <c r="N191" s="29">
        <v>0</v>
      </c>
      <c r="O191" s="29">
        <v>0</v>
      </c>
      <c r="P191" s="29">
        <v>0</v>
      </c>
      <c r="Q191" s="13">
        <f t="shared" ref="Q191:Q198" si="1420">S191</f>
        <v>0</v>
      </c>
      <c r="R191" s="29">
        <v>0</v>
      </c>
      <c r="S191" s="29">
        <v>0</v>
      </c>
      <c r="T191" s="29">
        <v>0</v>
      </c>
      <c r="U191" s="13">
        <f t="shared" ref="U191:U198" si="1421">W191</f>
        <v>0</v>
      </c>
      <c r="V191" s="29">
        <v>0</v>
      </c>
      <c r="W191" s="29">
        <v>0</v>
      </c>
      <c r="X191" s="29">
        <v>0</v>
      </c>
      <c r="Y191" s="13">
        <f t="shared" ref="Y191:Y198" si="1422">AA191</f>
        <v>0</v>
      </c>
      <c r="Z191" s="29">
        <v>0</v>
      </c>
      <c r="AA191" s="29">
        <v>0</v>
      </c>
      <c r="AB191" s="29">
        <v>0</v>
      </c>
      <c r="AC191" s="13">
        <f t="shared" ref="AC191:AC198" si="1423">AE191</f>
        <v>0</v>
      </c>
      <c r="AD191" s="29">
        <v>0</v>
      </c>
      <c r="AE191" s="29">
        <v>0</v>
      </c>
      <c r="AF191" s="29">
        <v>0</v>
      </c>
      <c r="AG191" s="13">
        <f t="shared" ref="AG191:AG198" si="1424">AI191</f>
        <v>0</v>
      </c>
      <c r="AH191" s="29">
        <v>0</v>
      </c>
      <c r="AI191" s="29">
        <v>0</v>
      </c>
      <c r="AJ191" s="29">
        <v>0</v>
      </c>
      <c r="AK191" s="13">
        <f t="shared" ref="AK191:AK198" si="1425">AM191</f>
        <v>0</v>
      </c>
      <c r="AL191" s="29">
        <v>0</v>
      </c>
      <c r="AM191" s="29">
        <v>0</v>
      </c>
      <c r="AN191" s="29">
        <v>0</v>
      </c>
      <c r="AO191" s="13">
        <f t="shared" ref="AO191:AO198" si="1426">AQ191</f>
        <v>0</v>
      </c>
      <c r="AP191" s="29">
        <v>0</v>
      </c>
      <c r="AQ191" s="29">
        <v>0</v>
      </c>
      <c r="AR191" s="29">
        <v>0</v>
      </c>
      <c r="AS191" s="13">
        <f t="shared" ref="AS191:AS198" si="1427">AU191</f>
        <v>0</v>
      </c>
      <c r="AT191" s="29">
        <v>0</v>
      </c>
      <c r="AU191" s="29">
        <v>0</v>
      </c>
      <c r="AV191" s="29">
        <v>0</v>
      </c>
      <c r="AW191" s="13">
        <f t="shared" ref="AW191:AW198" si="1428">AY191</f>
        <v>0</v>
      </c>
      <c r="AX191" s="29">
        <v>0</v>
      </c>
      <c r="AY191" s="29">
        <v>0</v>
      </c>
      <c r="AZ191" s="29">
        <v>0</v>
      </c>
    </row>
    <row r="192" spans="1:52" ht="47.25" x14ac:dyDescent="0.25">
      <c r="A192" s="10" t="s">
        <v>92</v>
      </c>
      <c r="B192" s="21" t="s">
        <v>99</v>
      </c>
      <c r="C192" s="11" t="s">
        <v>22</v>
      </c>
      <c r="D192" s="11" t="s">
        <v>54</v>
      </c>
      <c r="E192" s="13">
        <f t="shared" si="1414"/>
        <v>94.9</v>
      </c>
      <c r="F192" s="13">
        <f t="shared" si="1415"/>
        <v>0</v>
      </c>
      <c r="G192" s="13">
        <f t="shared" si="1416"/>
        <v>94.9</v>
      </c>
      <c r="H192" s="13">
        <f t="shared" si="1417"/>
        <v>0</v>
      </c>
      <c r="I192" s="13">
        <f t="shared" si="1418"/>
        <v>94.9</v>
      </c>
      <c r="J192" s="29">
        <v>0</v>
      </c>
      <c r="K192" s="13">
        <v>94.9</v>
      </c>
      <c r="L192" s="29">
        <v>0</v>
      </c>
      <c r="M192" s="13">
        <f t="shared" si="1419"/>
        <v>0</v>
      </c>
      <c r="N192" s="29">
        <v>0</v>
      </c>
      <c r="O192" s="29">
        <v>0</v>
      </c>
      <c r="P192" s="29">
        <v>0</v>
      </c>
      <c r="Q192" s="13">
        <f t="shared" si="1420"/>
        <v>0</v>
      </c>
      <c r="R192" s="29">
        <v>0</v>
      </c>
      <c r="S192" s="29">
        <v>0</v>
      </c>
      <c r="T192" s="29">
        <v>0</v>
      </c>
      <c r="U192" s="13">
        <f t="shared" si="1421"/>
        <v>0</v>
      </c>
      <c r="V192" s="29">
        <v>0</v>
      </c>
      <c r="W192" s="29">
        <v>0</v>
      </c>
      <c r="X192" s="29">
        <v>0</v>
      </c>
      <c r="Y192" s="13">
        <f t="shared" si="1422"/>
        <v>0</v>
      </c>
      <c r="Z192" s="29">
        <v>0</v>
      </c>
      <c r="AA192" s="29">
        <v>0</v>
      </c>
      <c r="AB192" s="29">
        <v>0</v>
      </c>
      <c r="AC192" s="13">
        <f t="shared" si="1423"/>
        <v>0</v>
      </c>
      <c r="AD192" s="29">
        <v>0</v>
      </c>
      <c r="AE192" s="29">
        <v>0</v>
      </c>
      <c r="AF192" s="29">
        <v>0</v>
      </c>
      <c r="AG192" s="13">
        <f t="shared" si="1424"/>
        <v>0</v>
      </c>
      <c r="AH192" s="29">
        <v>0</v>
      </c>
      <c r="AI192" s="29">
        <v>0</v>
      </c>
      <c r="AJ192" s="29">
        <v>0</v>
      </c>
      <c r="AK192" s="13">
        <f t="shared" si="1425"/>
        <v>0</v>
      </c>
      <c r="AL192" s="29">
        <v>0</v>
      </c>
      <c r="AM192" s="29">
        <v>0</v>
      </c>
      <c r="AN192" s="29">
        <v>0</v>
      </c>
      <c r="AO192" s="13">
        <f t="shared" si="1426"/>
        <v>0</v>
      </c>
      <c r="AP192" s="29">
        <v>0</v>
      </c>
      <c r="AQ192" s="29">
        <v>0</v>
      </c>
      <c r="AR192" s="29">
        <v>0</v>
      </c>
      <c r="AS192" s="13">
        <f t="shared" si="1427"/>
        <v>0</v>
      </c>
      <c r="AT192" s="29">
        <v>0</v>
      </c>
      <c r="AU192" s="29">
        <v>0</v>
      </c>
      <c r="AV192" s="29">
        <v>0</v>
      </c>
      <c r="AW192" s="13">
        <f t="shared" si="1428"/>
        <v>0</v>
      </c>
      <c r="AX192" s="29">
        <v>0</v>
      </c>
      <c r="AY192" s="29">
        <v>0</v>
      </c>
      <c r="AZ192" s="29">
        <v>0</v>
      </c>
    </row>
    <row r="193" spans="1:52" ht="47.25" x14ac:dyDescent="0.25">
      <c r="A193" s="10" t="s">
        <v>93</v>
      </c>
      <c r="B193" s="25" t="s">
        <v>100</v>
      </c>
      <c r="C193" s="11" t="s">
        <v>22</v>
      </c>
      <c r="D193" s="11" t="s">
        <v>54</v>
      </c>
      <c r="E193" s="13">
        <f t="shared" si="1414"/>
        <v>136.4</v>
      </c>
      <c r="F193" s="13">
        <f t="shared" si="1415"/>
        <v>0</v>
      </c>
      <c r="G193" s="13">
        <f t="shared" si="1416"/>
        <v>136.4</v>
      </c>
      <c r="H193" s="13">
        <f t="shared" si="1417"/>
        <v>0</v>
      </c>
      <c r="I193" s="13">
        <f t="shared" si="1418"/>
        <v>136.4</v>
      </c>
      <c r="J193" s="29">
        <v>0</v>
      </c>
      <c r="K193" s="13">
        <f>136.3+0.1</f>
        <v>136.4</v>
      </c>
      <c r="L193" s="29">
        <v>0</v>
      </c>
      <c r="M193" s="13">
        <f t="shared" si="1419"/>
        <v>0</v>
      </c>
      <c r="N193" s="29">
        <v>0</v>
      </c>
      <c r="O193" s="29">
        <v>0</v>
      </c>
      <c r="P193" s="29">
        <v>0</v>
      </c>
      <c r="Q193" s="13">
        <f t="shared" si="1420"/>
        <v>0</v>
      </c>
      <c r="R193" s="29">
        <v>0</v>
      </c>
      <c r="S193" s="29">
        <v>0</v>
      </c>
      <c r="T193" s="29">
        <v>0</v>
      </c>
      <c r="U193" s="13">
        <f t="shared" si="1421"/>
        <v>0</v>
      </c>
      <c r="V193" s="29">
        <v>0</v>
      </c>
      <c r="W193" s="29">
        <v>0</v>
      </c>
      <c r="X193" s="29">
        <v>0</v>
      </c>
      <c r="Y193" s="13">
        <f t="shared" si="1422"/>
        <v>0</v>
      </c>
      <c r="Z193" s="29">
        <v>0</v>
      </c>
      <c r="AA193" s="29">
        <v>0</v>
      </c>
      <c r="AB193" s="29">
        <v>0</v>
      </c>
      <c r="AC193" s="13">
        <f t="shared" si="1423"/>
        <v>0</v>
      </c>
      <c r="AD193" s="29">
        <v>0</v>
      </c>
      <c r="AE193" s="29">
        <v>0</v>
      </c>
      <c r="AF193" s="29">
        <v>0</v>
      </c>
      <c r="AG193" s="13">
        <f t="shared" si="1424"/>
        <v>0</v>
      </c>
      <c r="AH193" s="29">
        <v>0</v>
      </c>
      <c r="AI193" s="29">
        <v>0</v>
      </c>
      <c r="AJ193" s="29">
        <v>0</v>
      </c>
      <c r="AK193" s="13">
        <f t="shared" si="1425"/>
        <v>0</v>
      </c>
      <c r="AL193" s="29">
        <v>0</v>
      </c>
      <c r="AM193" s="29">
        <v>0</v>
      </c>
      <c r="AN193" s="29">
        <v>0</v>
      </c>
      <c r="AO193" s="13">
        <f t="shared" si="1426"/>
        <v>0</v>
      </c>
      <c r="AP193" s="29">
        <v>0</v>
      </c>
      <c r="AQ193" s="29">
        <v>0</v>
      </c>
      <c r="AR193" s="29">
        <v>0</v>
      </c>
      <c r="AS193" s="13">
        <f t="shared" si="1427"/>
        <v>0</v>
      </c>
      <c r="AT193" s="29">
        <v>0</v>
      </c>
      <c r="AU193" s="29">
        <v>0</v>
      </c>
      <c r="AV193" s="29">
        <v>0</v>
      </c>
      <c r="AW193" s="13">
        <f t="shared" si="1428"/>
        <v>0</v>
      </c>
      <c r="AX193" s="29">
        <v>0</v>
      </c>
      <c r="AY193" s="29">
        <v>0</v>
      </c>
      <c r="AZ193" s="29">
        <v>0</v>
      </c>
    </row>
    <row r="194" spans="1:52" ht="47.25" x14ac:dyDescent="0.25">
      <c r="A194" s="10" t="s">
        <v>94</v>
      </c>
      <c r="B194" s="20" t="s">
        <v>101</v>
      </c>
      <c r="C194" s="11" t="s">
        <v>22</v>
      </c>
      <c r="D194" s="11" t="s">
        <v>54</v>
      </c>
      <c r="E194" s="13">
        <f t="shared" si="1414"/>
        <v>42.5</v>
      </c>
      <c r="F194" s="13">
        <f t="shared" si="1415"/>
        <v>0</v>
      </c>
      <c r="G194" s="13">
        <f t="shared" si="1416"/>
        <v>42.5</v>
      </c>
      <c r="H194" s="13">
        <f t="shared" si="1417"/>
        <v>0</v>
      </c>
      <c r="I194" s="13">
        <f t="shared" si="1418"/>
        <v>42.5</v>
      </c>
      <c r="J194" s="29">
        <v>0</v>
      </c>
      <c r="K194" s="13">
        <v>42.5</v>
      </c>
      <c r="L194" s="29">
        <v>0</v>
      </c>
      <c r="M194" s="13">
        <f t="shared" si="1419"/>
        <v>0</v>
      </c>
      <c r="N194" s="29">
        <v>0</v>
      </c>
      <c r="O194" s="29">
        <v>0</v>
      </c>
      <c r="P194" s="29">
        <v>0</v>
      </c>
      <c r="Q194" s="13">
        <f t="shared" si="1420"/>
        <v>0</v>
      </c>
      <c r="R194" s="29">
        <v>0</v>
      </c>
      <c r="S194" s="29">
        <v>0</v>
      </c>
      <c r="T194" s="29">
        <v>0</v>
      </c>
      <c r="U194" s="13">
        <f t="shared" si="1421"/>
        <v>0</v>
      </c>
      <c r="V194" s="29">
        <v>0</v>
      </c>
      <c r="W194" s="29">
        <v>0</v>
      </c>
      <c r="X194" s="29">
        <v>0</v>
      </c>
      <c r="Y194" s="13">
        <f t="shared" si="1422"/>
        <v>0</v>
      </c>
      <c r="Z194" s="29">
        <v>0</v>
      </c>
      <c r="AA194" s="29">
        <v>0</v>
      </c>
      <c r="AB194" s="29">
        <v>0</v>
      </c>
      <c r="AC194" s="13">
        <f t="shared" si="1423"/>
        <v>0</v>
      </c>
      <c r="AD194" s="29">
        <v>0</v>
      </c>
      <c r="AE194" s="29">
        <v>0</v>
      </c>
      <c r="AF194" s="29">
        <v>0</v>
      </c>
      <c r="AG194" s="13">
        <f t="shared" si="1424"/>
        <v>0</v>
      </c>
      <c r="AH194" s="29">
        <v>0</v>
      </c>
      <c r="AI194" s="29">
        <v>0</v>
      </c>
      <c r="AJ194" s="29">
        <v>0</v>
      </c>
      <c r="AK194" s="13">
        <f t="shared" si="1425"/>
        <v>0</v>
      </c>
      <c r="AL194" s="29">
        <v>0</v>
      </c>
      <c r="AM194" s="29">
        <v>0</v>
      </c>
      <c r="AN194" s="29">
        <v>0</v>
      </c>
      <c r="AO194" s="13">
        <f t="shared" si="1426"/>
        <v>0</v>
      </c>
      <c r="AP194" s="29">
        <v>0</v>
      </c>
      <c r="AQ194" s="29">
        <v>0</v>
      </c>
      <c r="AR194" s="29">
        <v>0</v>
      </c>
      <c r="AS194" s="13">
        <f t="shared" si="1427"/>
        <v>0</v>
      </c>
      <c r="AT194" s="29">
        <v>0</v>
      </c>
      <c r="AU194" s="29">
        <v>0</v>
      </c>
      <c r="AV194" s="29">
        <v>0</v>
      </c>
      <c r="AW194" s="13">
        <f t="shared" si="1428"/>
        <v>0</v>
      </c>
      <c r="AX194" s="29">
        <v>0</v>
      </c>
      <c r="AY194" s="29">
        <v>0</v>
      </c>
      <c r="AZ194" s="29">
        <v>0</v>
      </c>
    </row>
    <row r="195" spans="1:52" ht="47.25" x14ac:dyDescent="0.25">
      <c r="A195" s="10" t="s">
        <v>95</v>
      </c>
      <c r="B195" s="20" t="s">
        <v>102</v>
      </c>
      <c r="C195" s="11" t="s">
        <v>22</v>
      </c>
      <c r="D195" s="11" t="s">
        <v>54</v>
      </c>
      <c r="E195" s="13">
        <f t="shared" si="1414"/>
        <v>189.4</v>
      </c>
      <c r="F195" s="13">
        <f t="shared" si="1415"/>
        <v>0</v>
      </c>
      <c r="G195" s="13">
        <f t="shared" si="1416"/>
        <v>189.4</v>
      </c>
      <c r="H195" s="13">
        <f t="shared" si="1417"/>
        <v>0</v>
      </c>
      <c r="I195" s="13">
        <f t="shared" si="1418"/>
        <v>189.4</v>
      </c>
      <c r="J195" s="29">
        <v>0</v>
      </c>
      <c r="K195" s="13">
        <v>189.4</v>
      </c>
      <c r="L195" s="29">
        <v>0</v>
      </c>
      <c r="M195" s="13">
        <f t="shared" si="1419"/>
        <v>0</v>
      </c>
      <c r="N195" s="29">
        <v>0</v>
      </c>
      <c r="O195" s="29">
        <v>0</v>
      </c>
      <c r="P195" s="29">
        <v>0</v>
      </c>
      <c r="Q195" s="13">
        <f t="shared" si="1420"/>
        <v>0</v>
      </c>
      <c r="R195" s="29">
        <v>0</v>
      </c>
      <c r="S195" s="29">
        <v>0</v>
      </c>
      <c r="T195" s="29">
        <v>0</v>
      </c>
      <c r="U195" s="13">
        <f t="shared" si="1421"/>
        <v>0</v>
      </c>
      <c r="V195" s="29">
        <v>0</v>
      </c>
      <c r="W195" s="29">
        <v>0</v>
      </c>
      <c r="X195" s="29">
        <v>0</v>
      </c>
      <c r="Y195" s="13">
        <f t="shared" si="1422"/>
        <v>0</v>
      </c>
      <c r="Z195" s="29">
        <v>0</v>
      </c>
      <c r="AA195" s="29">
        <v>0</v>
      </c>
      <c r="AB195" s="29">
        <v>0</v>
      </c>
      <c r="AC195" s="13">
        <f t="shared" si="1423"/>
        <v>0</v>
      </c>
      <c r="AD195" s="29">
        <v>0</v>
      </c>
      <c r="AE195" s="29">
        <v>0</v>
      </c>
      <c r="AF195" s="29">
        <v>0</v>
      </c>
      <c r="AG195" s="13">
        <f t="shared" si="1424"/>
        <v>0</v>
      </c>
      <c r="AH195" s="29">
        <v>0</v>
      </c>
      <c r="AI195" s="29">
        <v>0</v>
      </c>
      <c r="AJ195" s="29">
        <v>0</v>
      </c>
      <c r="AK195" s="13">
        <f t="shared" si="1425"/>
        <v>0</v>
      </c>
      <c r="AL195" s="29">
        <v>0</v>
      </c>
      <c r="AM195" s="29">
        <v>0</v>
      </c>
      <c r="AN195" s="29">
        <v>0</v>
      </c>
      <c r="AO195" s="13">
        <f t="shared" si="1426"/>
        <v>0</v>
      </c>
      <c r="AP195" s="29">
        <v>0</v>
      </c>
      <c r="AQ195" s="29">
        <v>0</v>
      </c>
      <c r="AR195" s="29">
        <v>0</v>
      </c>
      <c r="AS195" s="13">
        <f t="shared" si="1427"/>
        <v>0</v>
      </c>
      <c r="AT195" s="29">
        <v>0</v>
      </c>
      <c r="AU195" s="29">
        <v>0</v>
      </c>
      <c r="AV195" s="29">
        <v>0</v>
      </c>
      <c r="AW195" s="13">
        <f t="shared" si="1428"/>
        <v>0</v>
      </c>
      <c r="AX195" s="29">
        <v>0</v>
      </c>
      <c r="AY195" s="29">
        <v>0</v>
      </c>
      <c r="AZ195" s="29">
        <v>0</v>
      </c>
    </row>
    <row r="196" spans="1:52" ht="47.25" x14ac:dyDescent="0.25">
      <c r="A196" s="10" t="s">
        <v>96</v>
      </c>
      <c r="B196" s="20" t="s">
        <v>103</v>
      </c>
      <c r="C196" s="11" t="s">
        <v>22</v>
      </c>
      <c r="D196" s="11" t="s">
        <v>54</v>
      </c>
      <c r="E196" s="13">
        <f t="shared" si="1414"/>
        <v>196.4</v>
      </c>
      <c r="F196" s="13">
        <f t="shared" si="1415"/>
        <v>0</v>
      </c>
      <c r="G196" s="13">
        <f t="shared" si="1416"/>
        <v>196.4</v>
      </c>
      <c r="H196" s="13">
        <f t="shared" si="1417"/>
        <v>0</v>
      </c>
      <c r="I196" s="13">
        <f t="shared" si="1418"/>
        <v>196.4</v>
      </c>
      <c r="J196" s="29">
        <v>0</v>
      </c>
      <c r="K196" s="13">
        <v>196.4</v>
      </c>
      <c r="L196" s="29">
        <v>0</v>
      </c>
      <c r="M196" s="13">
        <f t="shared" si="1419"/>
        <v>0</v>
      </c>
      <c r="N196" s="29">
        <v>0</v>
      </c>
      <c r="O196" s="29">
        <v>0</v>
      </c>
      <c r="P196" s="29">
        <v>0</v>
      </c>
      <c r="Q196" s="13">
        <f t="shared" si="1420"/>
        <v>0</v>
      </c>
      <c r="R196" s="29">
        <v>0</v>
      </c>
      <c r="S196" s="29">
        <v>0</v>
      </c>
      <c r="T196" s="29">
        <v>0</v>
      </c>
      <c r="U196" s="13">
        <f t="shared" si="1421"/>
        <v>0</v>
      </c>
      <c r="V196" s="29">
        <v>0</v>
      </c>
      <c r="W196" s="29">
        <v>0</v>
      </c>
      <c r="X196" s="29">
        <v>0</v>
      </c>
      <c r="Y196" s="13">
        <f t="shared" si="1422"/>
        <v>0</v>
      </c>
      <c r="Z196" s="29">
        <v>0</v>
      </c>
      <c r="AA196" s="29">
        <v>0</v>
      </c>
      <c r="AB196" s="29">
        <v>0</v>
      </c>
      <c r="AC196" s="13">
        <f t="shared" si="1423"/>
        <v>0</v>
      </c>
      <c r="AD196" s="29">
        <v>0</v>
      </c>
      <c r="AE196" s="29">
        <v>0</v>
      </c>
      <c r="AF196" s="29">
        <v>0</v>
      </c>
      <c r="AG196" s="13">
        <f t="shared" si="1424"/>
        <v>0</v>
      </c>
      <c r="AH196" s="29">
        <v>0</v>
      </c>
      <c r="AI196" s="29">
        <v>0</v>
      </c>
      <c r="AJ196" s="29">
        <v>0</v>
      </c>
      <c r="AK196" s="13">
        <f t="shared" si="1425"/>
        <v>0</v>
      </c>
      <c r="AL196" s="29">
        <v>0</v>
      </c>
      <c r="AM196" s="29">
        <v>0</v>
      </c>
      <c r="AN196" s="29">
        <v>0</v>
      </c>
      <c r="AO196" s="13">
        <f t="shared" si="1426"/>
        <v>0</v>
      </c>
      <c r="AP196" s="29">
        <v>0</v>
      </c>
      <c r="AQ196" s="29">
        <v>0</v>
      </c>
      <c r="AR196" s="29">
        <v>0</v>
      </c>
      <c r="AS196" s="13">
        <f t="shared" si="1427"/>
        <v>0</v>
      </c>
      <c r="AT196" s="29">
        <v>0</v>
      </c>
      <c r="AU196" s="29">
        <v>0</v>
      </c>
      <c r="AV196" s="29">
        <v>0</v>
      </c>
      <c r="AW196" s="13">
        <f t="shared" si="1428"/>
        <v>0</v>
      </c>
      <c r="AX196" s="29">
        <v>0</v>
      </c>
      <c r="AY196" s="29">
        <v>0</v>
      </c>
      <c r="AZ196" s="29">
        <v>0</v>
      </c>
    </row>
    <row r="197" spans="1:52" ht="47.25" x14ac:dyDescent="0.25">
      <c r="A197" s="10" t="s">
        <v>97</v>
      </c>
      <c r="B197" s="20" t="s">
        <v>104</v>
      </c>
      <c r="C197" s="11" t="s">
        <v>22</v>
      </c>
      <c r="D197" s="11" t="s">
        <v>54</v>
      </c>
      <c r="E197" s="13">
        <f t="shared" si="1414"/>
        <v>329.5</v>
      </c>
      <c r="F197" s="13">
        <f t="shared" si="1415"/>
        <v>0</v>
      </c>
      <c r="G197" s="13">
        <f t="shared" si="1416"/>
        <v>329.5</v>
      </c>
      <c r="H197" s="13">
        <f t="shared" si="1417"/>
        <v>0</v>
      </c>
      <c r="I197" s="13">
        <f t="shared" ref="I197" si="1429">K197</f>
        <v>329.5</v>
      </c>
      <c r="J197" s="29">
        <v>0</v>
      </c>
      <c r="K197" s="13">
        <v>329.5</v>
      </c>
      <c r="L197" s="29">
        <v>0</v>
      </c>
      <c r="M197" s="13">
        <f t="shared" si="1419"/>
        <v>0</v>
      </c>
      <c r="N197" s="29">
        <v>0</v>
      </c>
      <c r="O197" s="29">
        <v>0</v>
      </c>
      <c r="P197" s="29">
        <v>0</v>
      </c>
      <c r="Q197" s="13">
        <f t="shared" si="1420"/>
        <v>0</v>
      </c>
      <c r="R197" s="29">
        <v>0</v>
      </c>
      <c r="S197" s="29">
        <v>0</v>
      </c>
      <c r="T197" s="29">
        <v>0</v>
      </c>
      <c r="U197" s="13">
        <f t="shared" si="1421"/>
        <v>0</v>
      </c>
      <c r="V197" s="29">
        <v>0</v>
      </c>
      <c r="W197" s="29">
        <v>0</v>
      </c>
      <c r="X197" s="29">
        <v>0</v>
      </c>
      <c r="Y197" s="13">
        <f t="shared" si="1422"/>
        <v>0</v>
      </c>
      <c r="Z197" s="29">
        <v>0</v>
      </c>
      <c r="AA197" s="29">
        <v>0</v>
      </c>
      <c r="AB197" s="29">
        <v>0</v>
      </c>
      <c r="AC197" s="13">
        <f t="shared" si="1423"/>
        <v>0</v>
      </c>
      <c r="AD197" s="29">
        <v>0</v>
      </c>
      <c r="AE197" s="29">
        <v>0</v>
      </c>
      <c r="AF197" s="29">
        <v>0</v>
      </c>
      <c r="AG197" s="13">
        <f t="shared" si="1424"/>
        <v>0</v>
      </c>
      <c r="AH197" s="29">
        <v>0</v>
      </c>
      <c r="AI197" s="29">
        <v>0</v>
      </c>
      <c r="AJ197" s="29">
        <v>0</v>
      </c>
      <c r="AK197" s="13">
        <f t="shared" si="1425"/>
        <v>0</v>
      </c>
      <c r="AL197" s="29">
        <v>0</v>
      </c>
      <c r="AM197" s="29">
        <v>0</v>
      </c>
      <c r="AN197" s="29">
        <v>0</v>
      </c>
      <c r="AO197" s="13">
        <f t="shared" si="1426"/>
        <v>0</v>
      </c>
      <c r="AP197" s="29">
        <v>0</v>
      </c>
      <c r="AQ197" s="29">
        <v>0</v>
      </c>
      <c r="AR197" s="29">
        <v>0</v>
      </c>
      <c r="AS197" s="13">
        <f t="shared" si="1427"/>
        <v>0</v>
      </c>
      <c r="AT197" s="29">
        <v>0</v>
      </c>
      <c r="AU197" s="29">
        <v>0</v>
      </c>
      <c r="AV197" s="29">
        <v>0</v>
      </c>
      <c r="AW197" s="13">
        <f t="shared" si="1428"/>
        <v>0</v>
      </c>
      <c r="AX197" s="29">
        <v>0</v>
      </c>
      <c r="AY197" s="29">
        <v>0</v>
      </c>
      <c r="AZ197" s="29">
        <v>0</v>
      </c>
    </row>
    <row r="198" spans="1:52" ht="45" customHeight="1" x14ac:dyDescent="0.25">
      <c r="A198" s="10" t="s">
        <v>105</v>
      </c>
      <c r="B198" s="20" t="s">
        <v>106</v>
      </c>
      <c r="C198" s="11" t="s">
        <v>22</v>
      </c>
      <c r="D198" s="11" t="s">
        <v>54</v>
      </c>
      <c r="E198" s="13">
        <f t="shared" si="1414"/>
        <v>16.8</v>
      </c>
      <c r="F198" s="13">
        <f t="shared" si="1415"/>
        <v>0</v>
      </c>
      <c r="G198" s="13">
        <f t="shared" si="1416"/>
        <v>16.8</v>
      </c>
      <c r="H198" s="13">
        <f t="shared" si="1417"/>
        <v>0</v>
      </c>
      <c r="I198" s="13">
        <f t="shared" ref="I198" si="1430">K198</f>
        <v>16.8</v>
      </c>
      <c r="J198" s="29">
        <v>0</v>
      </c>
      <c r="K198" s="13">
        <v>16.8</v>
      </c>
      <c r="L198" s="29">
        <v>0</v>
      </c>
      <c r="M198" s="13">
        <f t="shared" si="1419"/>
        <v>0</v>
      </c>
      <c r="N198" s="29">
        <v>0</v>
      </c>
      <c r="O198" s="29">
        <v>0</v>
      </c>
      <c r="P198" s="29">
        <v>0</v>
      </c>
      <c r="Q198" s="13">
        <f t="shared" si="1420"/>
        <v>0</v>
      </c>
      <c r="R198" s="29">
        <v>0</v>
      </c>
      <c r="S198" s="29">
        <v>0</v>
      </c>
      <c r="T198" s="29">
        <v>0</v>
      </c>
      <c r="U198" s="13">
        <f t="shared" si="1421"/>
        <v>0</v>
      </c>
      <c r="V198" s="29">
        <v>0</v>
      </c>
      <c r="W198" s="29">
        <v>0</v>
      </c>
      <c r="X198" s="29">
        <v>0</v>
      </c>
      <c r="Y198" s="13">
        <f t="shared" si="1422"/>
        <v>0</v>
      </c>
      <c r="Z198" s="29">
        <v>0</v>
      </c>
      <c r="AA198" s="29">
        <v>0</v>
      </c>
      <c r="AB198" s="29">
        <v>0</v>
      </c>
      <c r="AC198" s="13">
        <f t="shared" si="1423"/>
        <v>0</v>
      </c>
      <c r="AD198" s="29">
        <v>0</v>
      </c>
      <c r="AE198" s="29">
        <v>0</v>
      </c>
      <c r="AF198" s="29">
        <v>0</v>
      </c>
      <c r="AG198" s="13">
        <f t="shared" si="1424"/>
        <v>0</v>
      </c>
      <c r="AH198" s="29">
        <v>0</v>
      </c>
      <c r="AI198" s="29">
        <v>0</v>
      </c>
      <c r="AJ198" s="29">
        <v>0</v>
      </c>
      <c r="AK198" s="13">
        <f t="shared" si="1425"/>
        <v>0</v>
      </c>
      <c r="AL198" s="29">
        <v>0</v>
      </c>
      <c r="AM198" s="29">
        <v>0</v>
      </c>
      <c r="AN198" s="29">
        <v>0</v>
      </c>
      <c r="AO198" s="13">
        <f t="shared" si="1426"/>
        <v>0</v>
      </c>
      <c r="AP198" s="29">
        <v>0</v>
      </c>
      <c r="AQ198" s="29">
        <v>0</v>
      </c>
      <c r="AR198" s="29">
        <v>0</v>
      </c>
      <c r="AS198" s="13">
        <f t="shared" si="1427"/>
        <v>0</v>
      </c>
      <c r="AT198" s="29">
        <v>0</v>
      </c>
      <c r="AU198" s="29">
        <v>0</v>
      </c>
      <c r="AV198" s="29">
        <v>0</v>
      </c>
      <c r="AW198" s="13">
        <f t="shared" si="1428"/>
        <v>0</v>
      </c>
      <c r="AX198" s="29">
        <v>0</v>
      </c>
      <c r="AY198" s="29">
        <v>0</v>
      </c>
      <c r="AZ198" s="29">
        <v>0</v>
      </c>
    </row>
    <row r="199" spans="1:52" ht="45" customHeight="1" x14ac:dyDescent="0.25">
      <c r="A199" s="10" t="s">
        <v>217</v>
      </c>
      <c r="B199" s="20" t="s">
        <v>218</v>
      </c>
      <c r="C199" s="11" t="s">
        <v>22</v>
      </c>
      <c r="D199" s="11" t="s">
        <v>54</v>
      </c>
      <c r="E199" s="13">
        <f t="shared" si="1414"/>
        <v>628.29999999999995</v>
      </c>
      <c r="F199" s="13">
        <f t="shared" si="1415"/>
        <v>0</v>
      </c>
      <c r="G199" s="13">
        <f t="shared" si="1416"/>
        <v>628.29999999999995</v>
      </c>
      <c r="H199" s="13">
        <f t="shared" si="1417"/>
        <v>0</v>
      </c>
      <c r="I199" s="13">
        <f t="shared" ref="I199" si="1431">K199</f>
        <v>0</v>
      </c>
      <c r="J199" s="29">
        <v>0</v>
      </c>
      <c r="K199" s="13">
        <v>0</v>
      </c>
      <c r="L199" s="29">
        <v>0</v>
      </c>
      <c r="M199" s="13">
        <f t="shared" ref="M199" si="1432">O199</f>
        <v>628.29999999999995</v>
      </c>
      <c r="N199" s="29">
        <v>0</v>
      </c>
      <c r="O199" s="36">
        <f>145+483.3</f>
        <v>628.29999999999995</v>
      </c>
      <c r="P199" s="29">
        <v>0</v>
      </c>
      <c r="Q199" s="13">
        <f t="shared" ref="Q199" si="1433">S199</f>
        <v>0</v>
      </c>
      <c r="R199" s="29">
        <v>0</v>
      </c>
      <c r="S199" s="29">
        <v>0</v>
      </c>
      <c r="T199" s="29">
        <v>0</v>
      </c>
      <c r="U199" s="13">
        <f t="shared" ref="U199" si="1434">W199</f>
        <v>0</v>
      </c>
      <c r="V199" s="29">
        <v>0</v>
      </c>
      <c r="W199" s="29">
        <v>0</v>
      </c>
      <c r="X199" s="29">
        <v>0</v>
      </c>
      <c r="Y199" s="13">
        <f t="shared" ref="Y199" si="1435">AA199</f>
        <v>0</v>
      </c>
      <c r="Z199" s="29">
        <v>0</v>
      </c>
      <c r="AA199" s="29">
        <v>0</v>
      </c>
      <c r="AB199" s="29">
        <v>0</v>
      </c>
      <c r="AC199" s="13">
        <f t="shared" ref="AC199" si="1436">AE199</f>
        <v>0</v>
      </c>
      <c r="AD199" s="29">
        <v>0</v>
      </c>
      <c r="AE199" s="29">
        <v>0</v>
      </c>
      <c r="AF199" s="29">
        <v>0</v>
      </c>
      <c r="AG199" s="13">
        <f t="shared" ref="AG199" si="1437">AI199</f>
        <v>0</v>
      </c>
      <c r="AH199" s="29">
        <v>0</v>
      </c>
      <c r="AI199" s="29">
        <v>0</v>
      </c>
      <c r="AJ199" s="29">
        <v>0</v>
      </c>
      <c r="AK199" s="13">
        <f t="shared" ref="AK199" si="1438">AM199</f>
        <v>0</v>
      </c>
      <c r="AL199" s="29">
        <v>0</v>
      </c>
      <c r="AM199" s="29">
        <v>0</v>
      </c>
      <c r="AN199" s="29">
        <v>0</v>
      </c>
      <c r="AO199" s="13">
        <f t="shared" ref="AO199" si="1439">AQ199</f>
        <v>0</v>
      </c>
      <c r="AP199" s="29">
        <v>0</v>
      </c>
      <c r="AQ199" s="29">
        <v>0</v>
      </c>
      <c r="AR199" s="29">
        <v>0</v>
      </c>
      <c r="AS199" s="13">
        <f t="shared" ref="AS199" si="1440">AU199</f>
        <v>0</v>
      </c>
      <c r="AT199" s="29">
        <v>0</v>
      </c>
      <c r="AU199" s="29">
        <v>0</v>
      </c>
      <c r="AV199" s="29">
        <v>0</v>
      </c>
      <c r="AW199" s="13">
        <f t="shared" ref="AW199" si="1441">AY199</f>
        <v>0</v>
      </c>
      <c r="AX199" s="29">
        <v>0</v>
      </c>
      <c r="AY199" s="29">
        <v>0</v>
      </c>
      <c r="AZ199" s="29">
        <v>0</v>
      </c>
    </row>
    <row r="200" spans="1:52" ht="97.5" customHeight="1" x14ac:dyDescent="0.25">
      <c r="A200" s="10" t="s">
        <v>501</v>
      </c>
      <c r="B200" s="20" t="s">
        <v>500</v>
      </c>
      <c r="C200" s="11" t="s">
        <v>22</v>
      </c>
      <c r="D200" s="11" t="s">
        <v>54</v>
      </c>
      <c r="E200" s="13">
        <f t="shared" ref="E200" si="1442">I200+M200+Q200+U200+Y200+AC200+AG200+AK200+AO200</f>
        <v>2525.8000000000002</v>
      </c>
      <c r="F200" s="13">
        <f t="shared" ref="F200" si="1443">J200+N200+R200+V200+Z200+AD200+AH200+AL200+AP200</f>
        <v>0</v>
      </c>
      <c r="G200" s="13">
        <f t="shared" ref="G200" si="1444">K200+O200+S200+W200+AA200+AE200+AI200+AM200+AQ200</f>
        <v>2525.8000000000002</v>
      </c>
      <c r="H200" s="13">
        <f t="shared" ref="H200" si="1445">L200+P200+T200+X200+AB200+AF200+AJ200+AN200+AR200</f>
        <v>0</v>
      </c>
      <c r="I200" s="13">
        <f t="shared" ref="I200" si="1446">K200</f>
        <v>0</v>
      </c>
      <c r="J200" s="29">
        <v>0</v>
      </c>
      <c r="K200" s="13">
        <v>0</v>
      </c>
      <c r="L200" s="29">
        <v>0</v>
      </c>
      <c r="M200" s="13">
        <f t="shared" ref="M200" si="1447">O200</f>
        <v>0</v>
      </c>
      <c r="N200" s="29">
        <v>0</v>
      </c>
      <c r="O200" s="36">
        <v>0</v>
      </c>
      <c r="P200" s="29">
        <v>0</v>
      </c>
      <c r="Q200" s="13">
        <f t="shared" ref="Q200" si="1448">S200</f>
        <v>0</v>
      </c>
      <c r="R200" s="29">
        <v>0</v>
      </c>
      <c r="S200" s="29">
        <v>0</v>
      </c>
      <c r="T200" s="29">
        <v>0</v>
      </c>
      <c r="U200" s="13">
        <f t="shared" ref="U200" si="1449">W200</f>
        <v>0</v>
      </c>
      <c r="V200" s="29">
        <v>0</v>
      </c>
      <c r="W200" s="29">
        <v>0</v>
      </c>
      <c r="X200" s="29">
        <v>0</v>
      </c>
      <c r="Y200" s="13">
        <f t="shared" ref="Y200" si="1450">AA200</f>
        <v>0</v>
      </c>
      <c r="Z200" s="29">
        <v>0</v>
      </c>
      <c r="AA200" s="29">
        <v>0</v>
      </c>
      <c r="AB200" s="29">
        <v>0</v>
      </c>
      <c r="AC200" s="13">
        <f t="shared" ref="AC200" si="1451">AE200</f>
        <v>2525.8000000000002</v>
      </c>
      <c r="AD200" s="29">
        <v>0</v>
      </c>
      <c r="AE200" s="36">
        <v>2525.8000000000002</v>
      </c>
      <c r="AF200" s="29">
        <v>0</v>
      </c>
      <c r="AG200" s="13">
        <f t="shared" ref="AG200" si="1452">AI200</f>
        <v>0</v>
      </c>
      <c r="AH200" s="29">
        <v>0</v>
      </c>
      <c r="AI200" s="29">
        <v>0</v>
      </c>
      <c r="AJ200" s="29">
        <v>0</v>
      </c>
      <c r="AK200" s="13">
        <f t="shared" ref="AK200" si="1453">AM200</f>
        <v>0</v>
      </c>
      <c r="AL200" s="29">
        <v>0</v>
      </c>
      <c r="AM200" s="29">
        <v>0</v>
      </c>
      <c r="AN200" s="29">
        <v>0</v>
      </c>
      <c r="AO200" s="13">
        <f t="shared" ref="AO200" si="1454">AQ200</f>
        <v>0</v>
      </c>
      <c r="AP200" s="29">
        <v>0</v>
      </c>
      <c r="AQ200" s="29">
        <v>0</v>
      </c>
      <c r="AR200" s="29">
        <v>0</v>
      </c>
      <c r="AS200" s="13">
        <f t="shared" ref="AS200" si="1455">AU200</f>
        <v>0</v>
      </c>
      <c r="AT200" s="29">
        <v>0</v>
      </c>
      <c r="AU200" s="29">
        <v>0</v>
      </c>
      <c r="AV200" s="29">
        <v>0</v>
      </c>
      <c r="AW200" s="13">
        <f t="shared" ref="AW200" si="1456">AY200</f>
        <v>0</v>
      </c>
      <c r="AX200" s="29">
        <v>0</v>
      </c>
      <c r="AY200" s="29">
        <v>0</v>
      </c>
      <c r="AZ200" s="29">
        <v>0</v>
      </c>
    </row>
    <row r="201" spans="1:52" ht="43.5" customHeight="1" x14ac:dyDescent="0.25">
      <c r="A201" s="10" t="s">
        <v>58</v>
      </c>
      <c r="B201" s="92" t="s">
        <v>64</v>
      </c>
      <c r="C201" s="92"/>
      <c r="D201" s="92"/>
      <c r="E201" s="8">
        <f>SUM(E202:E207)</f>
        <v>13072.7</v>
      </c>
      <c r="F201" s="8">
        <f t="shared" ref="F201:AZ201" si="1457">SUM(F202:F207)</f>
        <v>0</v>
      </c>
      <c r="G201" s="8">
        <f t="shared" si="1457"/>
        <v>13072.7</v>
      </c>
      <c r="H201" s="8">
        <f t="shared" si="1457"/>
        <v>0</v>
      </c>
      <c r="I201" s="8">
        <f t="shared" si="1457"/>
        <v>2841.5</v>
      </c>
      <c r="J201" s="8">
        <f t="shared" si="1457"/>
        <v>0</v>
      </c>
      <c r="K201" s="8">
        <f t="shared" si="1457"/>
        <v>2841.5</v>
      </c>
      <c r="L201" s="8">
        <f t="shared" si="1457"/>
        <v>0</v>
      </c>
      <c r="M201" s="8">
        <f t="shared" si="1457"/>
        <v>0</v>
      </c>
      <c r="N201" s="8">
        <f t="shared" si="1457"/>
        <v>0</v>
      </c>
      <c r="O201" s="8">
        <f t="shared" si="1457"/>
        <v>0</v>
      </c>
      <c r="P201" s="8">
        <f t="shared" si="1457"/>
        <v>0</v>
      </c>
      <c r="Q201" s="8">
        <f t="shared" si="1457"/>
        <v>4541.3</v>
      </c>
      <c r="R201" s="8">
        <f t="shared" si="1457"/>
        <v>0</v>
      </c>
      <c r="S201" s="8">
        <f t="shared" si="1457"/>
        <v>4541.3</v>
      </c>
      <c r="T201" s="8">
        <f t="shared" si="1457"/>
        <v>0</v>
      </c>
      <c r="U201" s="8">
        <f t="shared" si="1457"/>
        <v>0</v>
      </c>
      <c r="V201" s="8">
        <f t="shared" si="1457"/>
        <v>0</v>
      </c>
      <c r="W201" s="8">
        <f t="shared" si="1457"/>
        <v>0</v>
      </c>
      <c r="X201" s="8">
        <f t="shared" si="1457"/>
        <v>0</v>
      </c>
      <c r="Y201" s="8">
        <f t="shared" si="1457"/>
        <v>5689.9</v>
      </c>
      <c r="Z201" s="8">
        <f t="shared" si="1457"/>
        <v>0</v>
      </c>
      <c r="AA201" s="8">
        <f t="shared" si="1457"/>
        <v>5689.9</v>
      </c>
      <c r="AB201" s="8">
        <f t="shared" si="1457"/>
        <v>0</v>
      </c>
      <c r="AC201" s="8">
        <f t="shared" si="1457"/>
        <v>0</v>
      </c>
      <c r="AD201" s="8">
        <f t="shared" si="1457"/>
        <v>0</v>
      </c>
      <c r="AE201" s="8">
        <f t="shared" si="1457"/>
        <v>0</v>
      </c>
      <c r="AF201" s="8">
        <f t="shared" si="1457"/>
        <v>0</v>
      </c>
      <c r="AG201" s="8">
        <f t="shared" si="1457"/>
        <v>0</v>
      </c>
      <c r="AH201" s="8">
        <f t="shared" si="1457"/>
        <v>0</v>
      </c>
      <c r="AI201" s="8">
        <f t="shared" si="1457"/>
        <v>0</v>
      </c>
      <c r="AJ201" s="8">
        <f t="shared" si="1457"/>
        <v>0</v>
      </c>
      <c r="AK201" s="8">
        <f t="shared" si="1457"/>
        <v>0</v>
      </c>
      <c r="AL201" s="8">
        <f t="shared" si="1457"/>
        <v>0</v>
      </c>
      <c r="AM201" s="8">
        <f t="shared" si="1457"/>
        <v>0</v>
      </c>
      <c r="AN201" s="8">
        <f t="shared" si="1457"/>
        <v>0</v>
      </c>
      <c r="AO201" s="8">
        <f t="shared" si="1457"/>
        <v>0</v>
      </c>
      <c r="AP201" s="8">
        <f t="shared" si="1457"/>
        <v>0</v>
      </c>
      <c r="AQ201" s="8">
        <f t="shared" si="1457"/>
        <v>0</v>
      </c>
      <c r="AR201" s="8">
        <f t="shared" si="1457"/>
        <v>0</v>
      </c>
      <c r="AS201" s="8">
        <f t="shared" si="1457"/>
        <v>0</v>
      </c>
      <c r="AT201" s="8">
        <f t="shared" si="1457"/>
        <v>0</v>
      </c>
      <c r="AU201" s="8">
        <f t="shared" si="1457"/>
        <v>0</v>
      </c>
      <c r="AV201" s="8">
        <f t="shared" si="1457"/>
        <v>0</v>
      </c>
      <c r="AW201" s="8">
        <f t="shared" si="1457"/>
        <v>0</v>
      </c>
      <c r="AX201" s="8">
        <f t="shared" si="1457"/>
        <v>0</v>
      </c>
      <c r="AY201" s="8">
        <f t="shared" si="1457"/>
        <v>0</v>
      </c>
      <c r="AZ201" s="8">
        <f t="shared" si="1457"/>
        <v>0</v>
      </c>
    </row>
    <row r="202" spans="1:52" ht="94.5" x14ac:dyDescent="0.25">
      <c r="A202" s="10" t="s">
        <v>59</v>
      </c>
      <c r="B202" s="20" t="s">
        <v>65</v>
      </c>
      <c r="C202" s="11" t="s">
        <v>22</v>
      </c>
      <c r="D202" s="11" t="s">
        <v>54</v>
      </c>
      <c r="E202" s="13">
        <f t="shared" ref="E202:H207" si="1458">I202+M202+Q202+U202+Y202+AC202+AG202+AK202+AO202</f>
        <v>2217.1</v>
      </c>
      <c r="F202" s="13">
        <f t="shared" si="1458"/>
        <v>0</v>
      </c>
      <c r="G202" s="13">
        <f t="shared" si="1458"/>
        <v>2217.1</v>
      </c>
      <c r="H202" s="13">
        <f t="shared" si="1458"/>
        <v>0</v>
      </c>
      <c r="I202" s="13">
        <f t="shared" ref="I202:I207" si="1459">K202</f>
        <v>2217.1</v>
      </c>
      <c r="J202" s="29">
        <v>0</v>
      </c>
      <c r="K202" s="13">
        <v>2217.1</v>
      </c>
      <c r="L202" s="29">
        <v>0</v>
      </c>
      <c r="M202" s="13">
        <f t="shared" ref="M202:M207" si="1460">O202</f>
        <v>0</v>
      </c>
      <c r="N202" s="29">
        <v>0</v>
      </c>
      <c r="O202" s="29">
        <v>0</v>
      </c>
      <c r="P202" s="29">
        <v>0</v>
      </c>
      <c r="Q202" s="13">
        <f t="shared" ref="Q202" si="1461">S202</f>
        <v>0</v>
      </c>
      <c r="R202" s="29">
        <v>0</v>
      </c>
      <c r="S202" s="29">
        <v>0</v>
      </c>
      <c r="T202" s="29">
        <v>0</v>
      </c>
      <c r="U202" s="13">
        <f t="shared" ref="U202" si="1462">W202</f>
        <v>0</v>
      </c>
      <c r="V202" s="29">
        <v>0</v>
      </c>
      <c r="W202" s="29">
        <v>0</v>
      </c>
      <c r="X202" s="29">
        <v>0</v>
      </c>
      <c r="Y202" s="13">
        <f t="shared" ref="Y202" si="1463">AA202</f>
        <v>0</v>
      </c>
      <c r="Z202" s="29">
        <v>0</v>
      </c>
      <c r="AA202" s="29">
        <v>0</v>
      </c>
      <c r="AB202" s="29">
        <v>0</v>
      </c>
      <c r="AC202" s="13">
        <f t="shared" ref="AC202" si="1464">AE202</f>
        <v>0</v>
      </c>
      <c r="AD202" s="29">
        <v>0</v>
      </c>
      <c r="AE202" s="29">
        <v>0</v>
      </c>
      <c r="AF202" s="29">
        <v>0</v>
      </c>
      <c r="AG202" s="13">
        <f t="shared" ref="AG202" si="1465">AI202</f>
        <v>0</v>
      </c>
      <c r="AH202" s="29">
        <v>0</v>
      </c>
      <c r="AI202" s="29">
        <v>0</v>
      </c>
      <c r="AJ202" s="29">
        <v>0</v>
      </c>
      <c r="AK202" s="13">
        <f t="shared" ref="AK202" si="1466">AM202</f>
        <v>0</v>
      </c>
      <c r="AL202" s="29">
        <v>0</v>
      </c>
      <c r="AM202" s="29">
        <v>0</v>
      </c>
      <c r="AN202" s="29">
        <v>0</v>
      </c>
      <c r="AO202" s="13">
        <f t="shared" ref="AO202" si="1467">AQ202</f>
        <v>0</v>
      </c>
      <c r="AP202" s="29">
        <v>0</v>
      </c>
      <c r="AQ202" s="29">
        <v>0</v>
      </c>
      <c r="AR202" s="29">
        <v>0</v>
      </c>
      <c r="AS202" s="13">
        <f t="shared" ref="AS202" si="1468">AU202</f>
        <v>0</v>
      </c>
      <c r="AT202" s="29">
        <v>0</v>
      </c>
      <c r="AU202" s="29">
        <v>0</v>
      </c>
      <c r="AV202" s="29">
        <v>0</v>
      </c>
      <c r="AW202" s="13">
        <f t="shared" ref="AW202" si="1469">AY202</f>
        <v>0</v>
      </c>
      <c r="AX202" s="29">
        <v>0</v>
      </c>
      <c r="AY202" s="29">
        <v>0</v>
      </c>
      <c r="AZ202" s="29">
        <v>0</v>
      </c>
    </row>
    <row r="203" spans="1:52" ht="63" x14ac:dyDescent="0.25">
      <c r="A203" s="10" t="s">
        <v>107</v>
      </c>
      <c r="B203" s="20" t="s">
        <v>108</v>
      </c>
      <c r="C203" s="11" t="s">
        <v>22</v>
      </c>
      <c r="D203" s="11" t="s">
        <v>54</v>
      </c>
      <c r="E203" s="13">
        <f t="shared" si="1458"/>
        <v>624.4</v>
      </c>
      <c r="F203" s="13">
        <f t="shared" si="1458"/>
        <v>0</v>
      </c>
      <c r="G203" s="13">
        <f t="shared" si="1458"/>
        <v>624.4</v>
      </c>
      <c r="H203" s="13">
        <f t="shared" si="1458"/>
        <v>0</v>
      </c>
      <c r="I203" s="13">
        <f t="shared" si="1459"/>
        <v>624.4</v>
      </c>
      <c r="J203" s="29">
        <v>0</v>
      </c>
      <c r="K203" s="13">
        <f>923.3-298.9</f>
        <v>624.4</v>
      </c>
      <c r="L203" s="29">
        <v>0</v>
      </c>
      <c r="M203" s="13">
        <f t="shared" si="1460"/>
        <v>0</v>
      </c>
      <c r="N203" s="29">
        <v>0</v>
      </c>
      <c r="O203" s="29">
        <v>0</v>
      </c>
      <c r="P203" s="29">
        <v>0</v>
      </c>
      <c r="Q203" s="13">
        <f t="shared" ref="Q203" si="1470">S203</f>
        <v>0</v>
      </c>
      <c r="R203" s="29">
        <v>0</v>
      </c>
      <c r="S203" s="29">
        <v>0</v>
      </c>
      <c r="T203" s="29">
        <v>0</v>
      </c>
      <c r="U203" s="13">
        <f t="shared" ref="U203" si="1471">W203</f>
        <v>0</v>
      </c>
      <c r="V203" s="29">
        <v>0</v>
      </c>
      <c r="W203" s="29">
        <v>0</v>
      </c>
      <c r="X203" s="29">
        <v>0</v>
      </c>
      <c r="Y203" s="13">
        <f t="shared" ref="Y203" si="1472">AA203</f>
        <v>0</v>
      </c>
      <c r="Z203" s="29">
        <v>0</v>
      </c>
      <c r="AA203" s="29">
        <v>0</v>
      </c>
      <c r="AB203" s="29">
        <v>0</v>
      </c>
      <c r="AC203" s="13">
        <f t="shared" ref="AC203" si="1473">AE203</f>
        <v>0</v>
      </c>
      <c r="AD203" s="29">
        <v>0</v>
      </c>
      <c r="AE203" s="29">
        <v>0</v>
      </c>
      <c r="AF203" s="29">
        <v>0</v>
      </c>
      <c r="AG203" s="13">
        <f t="shared" ref="AG203" si="1474">AI203</f>
        <v>0</v>
      </c>
      <c r="AH203" s="29">
        <v>0</v>
      </c>
      <c r="AI203" s="29">
        <v>0</v>
      </c>
      <c r="AJ203" s="29">
        <v>0</v>
      </c>
      <c r="AK203" s="13">
        <f t="shared" ref="AK203" si="1475">AM203</f>
        <v>0</v>
      </c>
      <c r="AL203" s="29">
        <v>0</v>
      </c>
      <c r="AM203" s="29">
        <v>0</v>
      </c>
      <c r="AN203" s="29">
        <v>0</v>
      </c>
      <c r="AO203" s="13">
        <f t="shared" ref="AO203" si="1476">AQ203</f>
        <v>0</v>
      </c>
      <c r="AP203" s="29">
        <v>0</v>
      </c>
      <c r="AQ203" s="29">
        <v>0</v>
      </c>
      <c r="AR203" s="29">
        <v>0</v>
      </c>
      <c r="AS203" s="13">
        <f t="shared" ref="AS203" si="1477">AU203</f>
        <v>0</v>
      </c>
      <c r="AT203" s="29">
        <v>0</v>
      </c>
      <c r="AU203" s="29">
        <v>0</v>
      </c>
      <c r="AV203" s="29">
        <v>0</v>
      </c>
      <c r="AW203" s="13">
        <f t="shared" ref="AW203" si="1478">AY203</f>
        <v>0</v>
      </c>
      <c r="AX203" s="29">
        <v>0</v>
      </c>
      <c r="AY203" s="29">
        <v>0</v>
      </c>
      <c r="AZ203" s="29">
        <v>0</v>
      </c>
    </row>
    <row r="204" spans="1:52" ht="110.25" x14ac:dyDescent="0.25">
      <c r="A204" s="10" t="s">
        <v>305</v>
      </c>
      <c r="B204" s="20" t="s">
        <v>313</v>
      </c>
      <c r="C204" s="11" t="s">
        <v>22</v>
      </c>
      <c r="D204" s="11" t="s">
        <v>23</v>
      </c>
      <c r="E204" s="13">
        <f t="shared" si="1458"/>
        <v>40</v>
      </c>
      <c r="F204" s="13">
        <f t="shared" si="1458"/>
        <v>0</v>
      </c>
      <c r="G204" s="13">
        <f t="shared" si="1458"/>
        <v>40</v>
      </c>
      <c r="H204" s="13">
        <f t="shared" si="1458"/>
        <v>0</v>
      </c>
      <c r="I204" s="13">
        <f t="shared" si="1459"/>
        <v>0</v>
      </c>
      <c r="J204" s="29">
        <v>0</v>
      </c>
      <c r="K204" s="13">
        <v>0</v>
      </c>
      <c r="L204" s="29">
        <v>0</v>
      </c>
      <c r="M204" s="13">
        <f t="shared" si="1460"/>
        <v>0</v>
      </c>
      <c r="N204" s="29">
        <v>0</v>
      </c>
      <c r="O204" s="29">
        <v>0</v>
      </c>
      <c r="P204" s="29">
        <v>0</v>
      </c>
      <c r="Q204" s="13">
        <f t="shared" ref="Q204" si="1479">S204</f>
        <v>40</v>
      </c>
      <c r="R204" s="29">
        <v>0</v>
      </c>
      <c r="S204" s="36">
        <v>40</v>
      </c>
      <c r="T204" s="29">
        <v>0</v>
      </c>
      <c r="U204" s="13">
        <f t="shared" ref="U204" si="1480">W204</f>
        <v>0</v>
      </c>
      <c r="V204" s="29">
        <v>0</v>
      </c>
      <c r="W204" s="29">
        <v>0</v>
      </c>
      <c r="X204" s="29">
        <v>0</v>
      </c>
      <c r="Y204" s="13">
        <f t="shared" ref="Y204" si="1481">AA204</f>
        <v>0</v>
      </c>
      <c r="Z204" s="29">
        <v>0</v>
      </c>
      <c r="AA204" s="29">
        <v>0</v>
      </c>
      <c r="AB204" s="29">
        <v>0</v>
      </c>
      <c r="AC204" s="13">
        <f t="shared" ref="AC204" si="1482">AE204</f>
        <v>0</v>
      </c>
      <c r="AD204" s="29">
        <v>0</v>
      </c>
      <c r="AE204" s="29">
        <v>0</v>
      </c>
      <c r="AF204" s="29">
        <v>0</v>
      </c>
      <c r="AG204" s="13">
        <f t="shared" ref="AG204" si="1483">AI204</f>
        <v>0</v>
      </c>
      <c r="AH204" s="29">
        <v>0</v>
      </c>
      <c r="AI204" s="29">
        <v>0</v>
      </c>
      <c r="AJ204" s="29">
        <v>0</v>
      </c>
      <c r="AK204" s="13">
        <f t="shared" ref="AK204" si="1484">AM204</f>
        <v>0</v>
      </c>
      <c r="AL204" s="29">
        <v>0</v>
      </c>
      <c r="AM204" s="29">
        <v>0</v>
      </c>
      <c r="AN204" s="29">
        <v>0</v>
      </c>
      <c r="AO204" s="13">
        <f t="shared" ref="AO204" si="1485">AQ204</f>
        <v>0</v>
      </c>
      <c r="AP204" s="29">
        <v>0</v>
      </c>
      <c r="AQ204" s="29">
        <v>0</v>
      </c>
      <c r="AR204" s="29">
        <v>0</v>
      </c>
      <c r="AS204" s="13">
        <f t="shared" ref="AS204" si="1486">AU204</f>
        <v>0</v>
      </c>
      <c r="AT204" s="29">
        <v>0</v>
      </c>
      <c r="AU204" s="29">
        <v>0</v>
      </c>
      <c r="AV204" s="29">
        <v>0</v>
      </c>
      <c r="AW204" s="13">
        <f t="shared" ref="AW204" si="1487">AY204</f>
        <v>0</v>
      </c>
      <c r="AX204" s="29">
        <v>0</v>
      </c>
      <c r="AY204" s="29">
        <v>0</v>
      </c>
      <c r="AZ204" s="29">
        <v>0</v>
      </c>
    </row>
    <row r="205" spans="1:52" ht="78.75" x14ac:dyDescent="0.25">
      <c r="A205" s="10" t="s">
        <v>315</v>
      </c>
      <c r="B205" s="20" t="s">
        <v>316</v>
      </c>
      <c r="C205" s="11" t="s">
        <v>22</v>
      </c>
      <c r="D205" s="11" t="s">
        <v>23</v>
      </c>
      <c r="E205" s="13">
        <f t="shared" si="1458"/>
        <v>4501.3</v>
      </c>
      <c r="F205" s="13">
        <f t="shared" si="1458"/>
        <v>0</v>
      </c>
      <c r="G205" s="13">
        <f t="shared" si="1458"/>
        <v>4501.3</v>
      </c>
      <c r="H205" s="13">
        <f t="shared" si="1458"/>
        <v>0</v>
      </c>
      <c r="I205" s="13">
        <f t="shared" si="1459"/>
        <v>0</v>
      </c>
      <c r="J205" s="29">
        <v>0</v>
      </c>
      <c r="K205" s="13">
        <v>0</v>
      </c>
      <c r="L205" s="29">
        <v>0</v>
      </c>
      <c r="M205" s="13">
        <f t="shared" si="1460"/>
        <v>0</v>
      </c>
      <c r="N205" s="29">
        <v>0</v>
      </c>
      <c r="O205" s="29">
        <v>0</v>
      </c>
      <c r="P205" s="29">
        <v>0</v>
      </c>
      <c r="Q205" s="13">
        <f t="shared" ref="Q205:Q206" si="1488">S205</f>
        <v>4501.3</v>
      </c>
      <c r="R205" s="29">
        <v>0</v>
      </c>
      <c r="S205" s="36">
        <v>4501.3</v>
      </c>
      <c r="T205" s="29">
        <v>0</v>
      </c>
      <c r="U205" s="13">
        <f t="shared" ref="U205:U207" si="1489">W205</f>
        <v>0</v>
      </c>
      <c r="V205" s="29">
        <v>0</v>
      </c>
      <c r="W205" s="29">
        <v>0</v>
      </c>
      <c r="X205" s="29">
        <v>0</v>
      </c>
      <c r="Y205" s="13">
        <f t="shared" ref="Y205:Y207" si="1490">AA205</f>
        <v>0</v>
      </c>
      <c r="Z205" s="29">
        <v>0</v>
      </c>
      <c r="AA205" s="29">
        <v>0</v>
      </c>
      <c r="AB205" s="29">
        <v>0</v>
      </c>
      <c r="AC205" s="13">
        <f t="shared" ref="AC205:AC206" si="1491">AE205</f>
        <v>0</v>
      </c>
      <c r="AD205" s="29">
        <v>0</v>
      </c>
      <c r="AE205" s="29">
        <v>0</v>
      </c>
      <c r="AF205" s="29">
        <v>0</v>
      </c>
      <c r="AG205" s="13">
        <f t="shared" ref="AG205:AG206" si="1492">AI205</f>
        <v>0</v>
      </c>
      <c r="AH205" s="29">
        <v>0</v>
      </c>
      <c r="AI205" s="29">
        <v>0</v>
      </c>
      <c r="AJ205" s="29">
        <v>0</v>
      </c>
      <c r="AK205" s="13">
        <f t="shared" ref="AK205:AK206" si="1493">AM205</f>
        <v>0</v>
      </c>
      <c r="AL205" s="29">
        <v>0</v>
      </c>
      <c r="AM205" s="29">
        <v>0</v>
      </c>
      <c r="AN205" s="29">
        <v>0</v>
      </c>
      <c r="AO205" s="13">
        <f t="shared" ref="AO205:AO206" si="1494">AQ205</f>
        <v>0</v>
      </c>
      <c r="AP205" s="29">
        <v>0</v>
      </c>
      <c r="AQ205" s="29">
        <v>0</v>
      </c>
      <c r="AR205" s="29">
        <v>0</v>
      </c>
      <c r="AS205" s="13">
        <f t="shared" ref="AS205:AS206" si="1495">AU205</f>
        <v>0</v>
      </c>
      <c r="AT205" s="29">
        <v>0</v>
      </c>
      <c r="AU205" s="29">
        <v>0</v>
      </c>
      <c r="AV205" s="29">
        <v>0</v>
      </c>
      <c r="AW205" s="13">
        <f t="shared" ref="AW205:AW206" si="1496">AY205</f>
        <v>0</v>
      </c>
      <c r="AX205" s="29">
        <v>0</v>
      </c>
      <c r="AY205" s="29">
        <v>0</v>
      </c>
      <c r="AZ205" s="29">
        <v>0</v>
      </c>
    </row>
    <row r="206" spans="1:52" ht="94.5" x14ac:dyDescent="0.25">
      <c r="A206" s="10" t="s">
        <v>403</v>
      </c>
      <c r="B206" s="20" t="s">
        <v>434</v>
      </c>
      <c r="C206" s="11" t="s">
        <v>22</v>
      </c>
      <c r="D206" s="11" t="s">
        <v>54</v>
      </c>
      <c r="E206" s="13">
        <f t="shared" ref="E206" si="1497">I206+M206+Q206+U206+Y206+AC206+AG206+AK206+AO206</f>
        <v>2253.1</v>
      </c>
      <c r="F206" s="13">
        <f t="shared" si="1458"/>
        <v>0</v>
      </c>
      <c r="G206" s="13">
        <f t="shared" si="1458"/>
        <v>2253.1</v>
      </c>
      <c r="H206" s="71">
        <f t="shared" si="1458"/>
        <v>0</v>
      </c>
      <c r="I206" s="71">
        <f t="shared" si="1459"/>
        <v>0</v>
      </c>
      <c r="J206" s="72">
        <v>0</v>
      </c>
      <c r="K206" s="71">
        <v>0</v>
      </c>
      <c r="L206" s="72">
        <v>0</v>
      </c>
      <c r="M206" s="71">
        <f t="shared" si="1460"/>
        <v>0</v>
      </c>
      <c r="N206" s="72">
        <v>0</v>
      </c>
      <c r="O206" s="72">
        <v>0</v>
      </c>
      <c r="P206" s="72">
        <v>0</v>
      </c>
      <c r="Q206" s="71">
        <f t="shared" si="1488"/>
        <v>0</v>
      </c>
      <c r="R206" s="72">
        <v>0</v>
      </c>
      <c r="S206" s="72">
        <v>0</v>
      </c>
      <c r="T206" s="72">
        <v>0</v>
      </c>
      <c r="U206" s="13">
        <f t="shared" ref="U206" si="1498">W206</f>
        <v>0</v>
      </c>
      <c r="V206" s="29"/>
      <c r="W206" s="36">
        <f>1362.8-1362.8</f>
        <v>0</v>
      </c>
      <c r="X206" s="29"/>
      <c r="Y206" s="13">
        <f t="shared" ref="Y206" si="1499">AA206</f>
        <v>2253.1</v>
      </c>
      <c r="Z206" s="29">
        <v>0</v>
      </c>
      <c r="AA206" s="36">
        <v>2253.1</v>
      </c>
      <c r="AB206" s="29">
        <v>0</v>
      </c>
      <c r="AC206" s="13">
        <f t="shared" si="1491"/>
        <v>0</v>
      </c>
      <c r="AD206" s="29">
        <v>0</v>
      </c>
      <c r="AE206" s="29">
        <v>0</v>
      </c>
      <c r="AF206" s="29">
        <v>0</v>
      </c>
      <c r="AG206" s="13">
        <f t="shared" si="1492"/>
        <v>0</v>
      </c>
      <c r="AH206" s="29">
        <v>0</v>
      </c>
      <c r="AI206" s="29">
        <v>0</v>
      </c>
      <c r="AJ206" s="29">
        <v>0</v>
      </c>
      <c r="AK206" s="13">
        <f t="shared" si="1493"/>
        <v>0</v>
      </c>
      <c r="AL206" s="29">
        <v>0</v>
      </c>
      <c r="AM206" s="29">
        <v>0</v>
      </c>
      <c r="AN206" s="29">
        <v>0</v>
      </c>
      <c r="AO206" s="13">
        <f t="shared" si="1494"/>
        <v>0</v>
      </c>
      <c r="AP206" s="29">
        <v>0</v>
      </c>
      <c r="AQ206" s="29">
        <v>0</v>
      </c>
      <c r="AR206" s="29">
        <v>0</v>
      </c>
      <c r="AS206" s="13">
        <f t="shared" si="1495"/>
        <v>0</v>
      </c>
      <c r="AT206" s="29">
        <v>0</v>
      </c>
      <c r="AU206" s="29">
        <v>0</v>
      </c>
      <c r="AV206" s="29">
        <v>0</v>
      </c>
      <c r="AW206" s="13">
        <f t="shared" si="1496"/>
        <v>0</v>
      </c>
      <c r="AX206" s="29">
        <v>0</v>
      </c>
      <c r="AY206" s="29">
        <v>0</v>
      </c>
      <c r="AZ206" s="29">
        <v>0</v>
      </c>
    </row>
    <row r="207" spans="1:52" ht="78.75" x14ac:dyDescent="0.25">
      <c r="A207" s="10" t="s">
        <v>458</v>
      </c>
      <c r="B207" s="20" t="s">
        <v>402</v>
      </c>
      <c r="C207" s="11" t="s">
        <v>22</v>
      </c>
      <c r="D207" s="11" t="s">
        <v>23</v>
      </c>
      <c r="E207" s="13">
        <f t="shared" si="1458"/>
        <v>3436.8</v>
      </c>
      <c r="F207" s="13">
        <f t="shared" ref="F207" si="1500">J207+N207+R207+V207+Z207+AD207+AH207+AL207+AP207</f>
        <v>0</v>
      </c>
      <c r="G207" s="13">
        <f t="shared" ref="G207" si="1501">K207+O207+S207+W207+AA207+AE207+AI207+AM207+AQ207</f>
        <v>3436.8</v>
      </c>
      <c r="H207" s="71">
        <f t="shared" ref="H207" si="1502">L207+P207+T207+X207+AB207+AF207+AJ207+AN207+AR207</f>
        <v>0</v>
      </c>
      <c r="I207" s="71">
        <f t="shared" si="1459"/>
        <v>0</v>
      </c>
      <c r="J207" s="72">
        <v>0</v>
      </c>
      <c r="K207" s="71">
        <v>0</v>
      </c>
      <c r="L207" s="72">
        <v>0</v>
      </c>
      <c r="M207" s="71">
        <f t="shared" si="1460"/>
        <v>0</v>
      </c>
      <c r="N207" s="72">
        <v>0</v>
      </c>
      <c r="O207" s="72">
        <v>0</v>
      </c>
      <c r="P207" s="72">
        <v>0</v>
      </c>
      <c r="Q207" s="71">
        <f t="shared" ref="Q207" si="1503">S207</f>
        <v>0</v>
      </c>
      <c r="R207" s="72">
        <v>0</v>
      </c>
      <c r="S207" s="72">
        <v>0</v>
      </c>
      <c r="T207" s="72">
        <v>0</v>
      </c>
      <c r="U207" s="13">
        <f t="shared" si="1489"/>
        <v>0</v>
      </c>
      <c r="V207" s="29"/>
      <c r="W207" s="36">
        <f>1362.8-1362.8</f>
        <v>0</v>
      </c>
      <c r="X207" s="29"/>
      <c r="Y207" s="13">
        <f t="shared" si="1490"/>
        <v>3436.8</v>
      </c>
      <c r="Z207" s="29">
        <v>0</v>
      </c>
      <c r="AA207" s="36">
        <f>3454-17.2</f>
        <v>3436.8</v>
      </c>
      <c r="AB207" s="29">
        <v>0</v>
      </c>
      <c r="AC207" s="13">
        <f t="shared" ref="AC207" si="1504">AE207</f>
        <v>0</v>
      </c>
      <c r="AD207" s="29">
        <v>0</v>
      </c>
      <c r="AE207" s="29">
        <v>0</v>
      </c>
      <c r="AF207" s="29">
        <v>0</v>
      </c>
      <c r="AG207" s="13">
        <f t="shared" ref="AG207" si="1505">AI207</f>
        <v>0</v>
      </c>
      <c r="AH207" s="29">
        <v>0</v>
      </c>
      <c r="AI207" s="29">
        <v>0</v>
      </c>
      <c r="AJ207" s="29">
        <v>0</v>
      </c>
      <c r="AK207" s="13">
        <f t="shared" ref="AK207" si="1506">AM207</f>
        <v>0</v>
      </c>
      <c r="AL207" s="29">
        <v>0</v>
      </c>
      <c r="AM207" s="29">
        <v>0</v>
      </c>
      <c r="AN207" s="29">
        <v>0</v>
      </c>
      <c r="AO207" s="13">
        <f t="shared" ref="AO207" si="1507">AQ207</f>
        <v>0</v>
      </c>
      <c r="AP207" s="29">
        <v>0</v>
      </c>
      <c r="AQ207" s="29">
        <v>0</v>
      </c>
      <c r="AR207" s="29">
        <v>0</v>
      </c>
      <c r="AS207" s="13">
        <f t="shared" ref="AS207" si="1508">AU207</f>
        <v>0</v>
      </c>
      <c r="AT207" s="29">
        <v>0</v>
      </c>
      <c r="AU207" s="29">
        <v>0</v>
      </c>
      <c r="AV207" s="29">
        <v>0</v>
      </c>
      <c r="AW207" s="13">
        <f t="shared" ref="AW207" si="1509">AY207</f>
        <v>0</v>
      </c>
      <c r="AX207" s="29">
        <v>0</v>
      </c>
      <c r="AY207" s="29">
        <v>0</v>
      </c>
      <c r="AZ207" s="29">
        <v>0</v>
      </c>
    </row>
    <row r="208" spans="1:52" ht="43.5" customHeight="1" x14ac:dyDescent="0.25">
      <c r="A208" s="10" t="s">
        <v>61</v>
      </c>
      <c r="B208" s="92" t="s">
        <v>63</v>
      </c>
      <c r="C208" s="92"/>
      <c r="D208" s="92"/>
      <c r="E208" s="8">
        <f>E209+E224</f>
        <v>7144.9000000000015</v>
      </c>
      <c r="F208" s="8">
        <f t="shared" ref="F208:AZ208" si="1510">F209+F224</f>
        <v>0</v>
      </c>
      <c r="G208" s="8">
        <f t="shared" si="1510"/>
        <v>7144.9000000000015</v>
      </c>
      <c r="H208" s="8">
        <f t="shared" si="1510"/>
        <v>0</v>
      </c>
      <c r="I208" s="8">
        <f t="shared" si="1510"/>
        <v>575.29999999999995</v>
      </c>
      <c r="J208" s="8">
        <f t="shared" si="1510"/>
        <v>0</v>
      </c>
      <c r="K208" s="8">
        <f t="shared" si="1510"/>
        <v>575.29999999999995</v>
      </c>
      <c r="L208" s="8">
        <f t="shared" si="1510"/>
        <v>0</v>
      </c>
      <c r="M208" s="8">
        <f t="shared" si="1510"/>
        <v>880.09999999999991</v>
      </c>
      <c r="N208" s="8">
        <f t="shared" si="1510"/>
        <v>0</v>
      </c>
      <c r="O208" s="8">
        <f t="shared" si="1510"/>
        <v>880.09999999999991</v>
      </c>
      <c r="P208" s="8">
        <f t="shared" si="1510"/>
        <v>0</v>
      </c>
      <c r="Q208" s="8">
        <f t="shared" si="1510"/>
        <v>3257.6</v>
      </c>
      <c r="R208" s="8">
        <f t="shared" si="1510"/>
        <v>0</v>
      </c>
      <c r="S208" s="8">
        <f t="shared" si="1510"/>
        <v>3257.6</v>
      </c>
      <c r="T208" s="8">
        <f t="shared" si="1510"/>
        <v>0</v>
      </c>
      <c r="U208" s="8">
        <f t="shared" si="1510"/>
        <v>0</v>
      </c>
      <c r="V208" s="8">
        <f t="shared" si="1510"/>
        <v>0</v>
      </c>
      <c r="W208" s="8">
        <f t="shared" si="1510"/>
        <v>0</v>
      </c>
      <c r="X208" s="8">
        <f t="shared" si="1510"/>
        <v>0</v>
      </c>
      <c r="Y208" s="8">
        <f t="shared" si="1510"/>
        <v>325.7</v>
      </c>
      <c r="Z208" s="8">
        <f t="shared" si="1510"/>
        <v>0</v>
      </c>
      <c r="AA208" s="8">
        <f t="shared" si="1510"/>
        <v>325.7</v>
      </c>
      <c r="AB208" s="8">
        <f t="shared" si="1510"/>
        <v>0</v>
      </c>
      <c r="AC208" s="8">
        <f t="shared" si="1510"/>
        <v>2106.1999999999998</v>
      </c>
      <c r="AD208" s="8">
        <f t="shared" si="1510"/>
        <v>0</v>
      </c>
      <c r="AE208" s="8">
        <f t="shared" si="1510"/>
        <v>2106.1999999999998</v>
      </c>
      <c r="AF208" s="8">
        <f t="shared" si="1510"/>
        <v>0</v>
      </c>
      <c r="AG208" s="8">
        <f t="shared" si="1510"/>
        <v>0</v>
      </c>
      <c r="AH208" s="8">
        <f t="shared" si="1510"/>
        <v>0</v>
      </c>
      <c r="AI208" s="8">
        <f t="shared" si="1510"/>
        <v>0</v>
      </c>
      <c r="AJ208" s="8">
        <f t="shared" si="1510"/>
        <v>0</v>
      </c>
      <c r="AK208" s="8">
        <f t="shared" si="1510"/>
        <v>0</v>
      </c>
      <c r="AL208" s="8">
        <f t="shared" si="1510"/>
        <v>0</v>
      </c>
      <c r="AM208" s="8">
        <f t="shared" si="1510"/>
        <v>0</v>
      </c>
      <c r="AN208" s="8">
        <f t="shared" si="1510"/>
        <v>0</v>
      </c>
      <c r="AO208" s="8">
        <f t="shared" si="1510"/>
        <v>0</v>
      </c>
      <c r="AP208" s="8">
        <f t="shared" si="1510"/>
        <v>0</v>
      </c>
      <c r="AQ208" s="8">
        <f t="shared" si="1510"/>
        <v>0</v>
      </c>
      <c r="AR208" s="8">
        <f t="shared" si="1510"/>
        <v>0</v>
      </c>
      <c r="AS208" s="8">
        <f t="shared" si="1510"/>
        <v>0</v>
      </c>
      <c r="AT208" s="8">
        <f t="shared" si="1510"/>
        <v>0</v>
      </c>
      <c r="AU208" s="8">
        <f t="shared" si="1510"/>
        <v>0</v>
      </c>
      <c r="AV208" s="8">
        <f t="shared" si="1510"/>
        <v>0</v>
      </c>
      <c r="AW208" s="8">
        <f t="shared" si="1510"/>
        <v>0</v>
      </c>
      <c r="AX208" s="8">
        <f t="shared" si="1510"/>
        <v>0</v>
      </c>
      <c r="AY208" s="8">
        <f t="shared" si="1510"/>
        <v>0</v>
      </c>
      <c r="AZ208" s="8">
        <f t="shared" si="1510"/>
        <v>0</v>
      </c>
    </row>
    <row r="209" spans="1:52" ht="43.5" customHeight="1" x14ac:dyDescent="0.25">
      <c r="A209" s="10" t="s">
        <v>62</v>
      </c>
      <c r="B209" s="92" t="s">
        <v>444</v>
      </c>
      <c r="C209" s="92"/>
      <c r="D209" s="92"/>
      <c r="E209" s="8">
        <f>SUM(E210:E223)</f>
        <v>7057.3000000000011</v>
      </c>
      <c r="F209" s="8">
        <f t="shared" ref="F209:AZ209" si="1511">SUM(F210:F223)</f>
        <v>0</v>
      </c>
      <c r="G209" s="8">
        <f t="shared" si="1511"/>
        <v>7057.3000000000011</v>
      </c>
      <c r="H209" s="8">
        <f t="shared" si="1511"/>
        <v>0</v>
      </c>
      <c r="I209" s="8">
        <f t="shared" si="1511"/>
        <v>575.29999999999995</v>
      </c>
      <c r="J209" s="8">
        <f t="shared" si="1511"/>
        <v>0</v>
      </c>
      <c r="K209" s="8">
        <f t="shared" si="1511"/>
        <v>575.29999999999995</v>
      </c>
      <c r="L209" s="8">
        <f t="shared" si="1511"/>
        <v>0</v>
      </c>
      <c r="M209" s="8">
        <f t="shared" si="1511"/>
        <v>880.09999999999991</v>
      </c>
      <c r="N209" s="8">
        <f t="shared" si="1511"/>
        <v>0</v>
      </c>
      <c r="O209" s="8">
        <f t="shared" si="1511"/>
        <v>880.09999999999991</v>
      </c>
      <c r="P209" s="8">
        <f t="shared" si="1511"/>
        <v>0</v>
      </c>
      <c r="Q209" s="8">
        <f t="shared" si="1511"/>
        <v>3257.6</v>
      </c>
      <c r="R209" s="8">
        <f t="shared" si="1511"/>
        <v>0</v>
      </c>
      <c r="S209" s="8">
        <f t="shared" si="1511"/>
        <v>3257.6</v>
      </c>
      <c r="T209" s="8">
        <f t="shared" si="1511"/>
        <v>0</v>
      </c>
      <c r="U209" s="8">
        <f t="shared" si="1511"/>
        <v>0</v>
      </c>
      <c r="V209" s="8">
        <f t="shared" si="1511"/>
        <v>0</v>
      </c>
      <c r="W209" s="8">
        <f t="shared" si="1511"/>
        <v>0</v>
      </c>
      <c r="X209" s="8">
        <f t="shared" si="1511"/>
        <v>0</v>
      </c>
      <c r="Y209" s="8">
        <f t="shared" si="1511"/>
        <v>238.1</v>
      </c>
      <c r="Z209" s="8">
        <f t="shared" si="1511"/>
        <v>0</v>
      </c>
      <c r="AA209" s="8">
        <f t="shared" si="1511"/>
        <v>238.1</v>
      </c>
      <c r="AB209" s="8">
        <f t="shared" si="1511"/>
        <v>0</v>
      </c>
      <c r="AC209" s="8">
        <f t="shared" si="1511"/>
        <v>2106.1999999999998</v>
      </c>
      <c r="AD209" s="8">
        <f t="shared" si="1511"/>
        <v>0</v>
      </c>
      <c r="AE209" s="8">
        <f t="shared" si="1511"/>
        <v>2106.1999999999998</v>
      </c>
      <c r="AF209" s="8">
        <f t="shared" si="1511"/>
        <v>0</v>
      </c>
      <c r="AG209" s="8">
        <f t="shared" si="1511"/>
        <v>0</v>
      </c>
      <c r="AH209" s="8">
        <f t="shared" si="1511"/>
        <v>0</v>
      </c>
      <c r="AI209" s="8">
        <f t="shared" si="1511"/>
        <v>0</v>
      </c>
      <c r="AJ209" s="8">
        <f t="shared" si="1511"/>
        <v>0</v>
      </c>
      <c r="AK209" s="8">
        <f t="shared" si="1511"/>
        <v>0</v>
      </c>
      <c r="AL209" s="8">
        <f t="shared" si="1511"/>
        <v>0</v>
      </c>
      <c r="AM209" s="8">
        <f t="shared" si="1511"/>
        <v>0</v>
      </c>
      <c r="AN209" s="8">
        <f t="shared" si="1511"/>
        <v>0</v>
      </c>
      <c r="AO209" s="8">
        <f t="shared" si="1511"/>
        <v>0</v>
      </c>
      <c r="AP209" s="8">
        <f t="shared" si="1511"/>
        <v>0</v>
      </c>
      <c r="AQ209" s="8">
        <f t="shared" si="1511"/>
        <v>0</v>
      </c>
      <c r="AR209" s="8">
        <f t="shared" si="1511"/>
        <v>0</v>
      </c>
      <c r="AS209" s="8">
        <f t="shared" si="1511"/>
        <v>0</v>
      </c>
      <c r="AT209" s="8">
        <f t="shared" si="1511"/>
        <v>0</v>
      </c>
      <c r="AU209" s="8">
        <f t="shared" si="1511"/>
        <v>0</v>
      </c>
      <c r="AV209" s="8">
        <f t="shared" si="1511"/>
        <v>0</v>
      </c>
      <c r="AW209" s="8">
        <f t="shared" si="1511"/>
        <v>0</v>
      </c>
      <c r="AX209" s="8">
        <f t="shared" si="1511"/>
        <v>0</v>
      </c>
      <c r="AY209" s="8">
        <f t="shared" si="1511"/>
        <v>0</v>
      </c>
      <c r="AZ209" s="8">
        <f t="shared" si="1511"/>
        <v>0</v>
      </c>
    </row>
    <row r="210" spans="1:52" ht="47.25" x14ac:dyDescent="0.25">
      <c r="A210" s="10" t="s">
        <v>435</v>
      </c>
      <c r="B210" s="20" t="s">
        <v>60</v>
      </c>
      <c r="C210" s="11" t="s">
        <v>22</v>
      </c>
      <c r="D210" s="11" t="s">
        <v>54</v>
      </c>
      <c r="E210" s="13">
        <f t="shared" ref="E210:E218" si="1512">I210+M210+Q210+U210+Y210+AC210+AG210+AK210+AO210</f>
        <v>575.29999999999995</v>
      </c>
      <c r="F210" s="13">
        <f t="shared" ref="F210:F218" si="1513">J210+N210+R210+V210+Z210+AD210+AH210+AL210+AP210</f>
        <v>0</v>
      </c>
      <c r="G210" s="13">
        <f t="shared" ref="G210:G218" si="1514">K210+O210+S210+W210+AA210+AE210+AI210+AM210+AQ210</f>
        <v>575.29999999999995</v>
      </c>
      <c r="H210" s="13">
        <f t="shared" ref="H210:H218" si="1515">L210+P210+T210+X210+AB210+AF210+AJ210+AN210+AR210</f>
        <v>0</v>
      </c>
      <c r="I210" s="13">
        <f t="shared" ref="I210:I214" si="1516">K210</f>
        <v>575.29999999999995</v>
      </c>
      <c r="J210" s="29">
        <v>0</v>
      </c>
      <c r="K210" s="13">
        <f>695.3-120</f>
        <v>575.29999999999995</v>
      </c>
      <c r="L210" s="29">
        <v>0</v>
      </c>
      <c r="M210" s="13">
        <f t="shared" ref="M210:M214" si="1517">O210</f>
        <v>0</v>
      </c>
      <c r="N210" s="29">
        <v>0</v>
      </c>
      <c r="O210" s="29">
        <v>0</v>
      </c>
      <c r="P210" s="29">
        <v>0</v>
      </c>
      <c r="Q210" s="13">
        <f t="shared" ref="Q210" si="1518">S210</f>
        <v>0</v>
      </c>
      <c r="R210" s="29">
        <v>0</v>
      </c>
      <c r="S210" s="29">
        <v>0</v>
      </c>
      <c r="T210" s="29">
        <v>0</v>
      </c>
      <c r="U210" s="13">
        <f t="shared" ref="U210" si="1519">W210</f>
        <v>0</v>
      </c>
      <c r="V210" s="29">
        <v>0</v>
      </c>
      <c r="W210" s="29">
        <v>0</v>
      </c>
      <c r="X210" s="29">
        <v>0</v>
      </c>
      <c r="Y210" s="13">
        <f t="shared" ref="Y210" si="1520">AA210</f>
        <v>0</v>
      </c>
      <c r="Z210" s="29">
        <v>0</v>
      </c>
      <c r="AA210" s="29">
        <v>0</v>
      </c>
      <c r="AB210" s="29">
        <v>0</v>
      </c>
      <c r="AC210" s="13">
        <f t="shared" ref="AC210" si="1521">AE210</f>
        <v>0</v>
      </c>
      <c r="AD210" s="29">
        <v>0</v>
      </c>
      <c r="AE210" s="29">
        <v>0</v>
      </c>
      <c r="AF210" s="29">
        <v>0</v>
      </c>
      <c r="AG210" s="13">
        <f t="shared" ref="AG210" si="1522">AI210</f>
        <v>0</v>
      </c>
      <c r="AH210" s="29">
        <v>0</v>
      </c>
      <c r="AI210" s="29">
        <v>0</v>
      </c>
      <c r="AJ210" s="29">
        <v>0</v>
      </c>
      <c r="AK210" s="13">
        <f t="shared" ref="AK210" si="1523">AM210</f>
        <v>0</v>
      </c>
      <c r="AL210" s="29">
        <v>0</v>
      </c>
      <c r="AM210" s="29">
        <v>0</v>
      </c>
      <c r="AN210" s="29">
        <v>0</v>
      </c>
      <c r="AO210" s="13">
        <f t="shared" ref="AO210" si="1524">AQ210</f>
        <v>0</v>
      </c>
      <c r="AP210" s="29">
        <v>0</v>
      </c>
      <c r="AQ210" s="29">
        <v>0</v>
      </c>
      <c r="AR210" s="29">
        <v>0</v>
      </c>
      <c r="AS210" s="13">
        <f t="shared" ref="AS210" si="1525">AU210</f>
        <v>0</v>
      </c>
      <c r="AT210" s="29">
        <v>0</v>
      </c>
      <c r="AU210" s="29">
        <v>0</v>
      </c>
      <c r="AV210" s="29">
        <v>0</v>
      </c>
      <c r="AW210" s="13">
        <f t="shared" ref="AW210" si="1526">AY210</f>
        <v>0</v>
      </c>
      <c r="AX210" s="29">
        <v>0</v>
      </c>
      <c r="AY210" s="29">
        <v>0</v>
      </c>
      <c r="AZ210" s="29">
        <v>0</v>
      </c>
    </row>
    <row r="211" spans="1:52" ht="47.25" x14ac:dyDescent="0.25">
      <c r="A211" s="10" t="s">
        <v>436</v>
      </c>
      <c r="B211" s="20" t="s">
        <v>207</v>
      </c>
      <c r="C211" s="11" t="s">
        <v>22</v>
      </c>
      <c r="D211" s="11" t="s">
        <v>54</v>
      </c>
      <c r="E211" s="13">
        <f t="shared" si="1512"/>
        <v>254.8</v>
      </c>
      <c r="F211" s="13">
        <f t="shared" si="1513"/>
        <v>0</v>
      </c>
      <c r="G211" s="13">
        <f t="shared" si="1514"/>
        <v>254.8</v>
      </c>
      <c r="H211" s="13">
        <f t="shared" si="1515"/>
        <v>0</v>
      </c>
      <c r="I211" s="13">
        <f t="shared" si="1516"/>
        <v>0</v>
      </c>
      <c r="J211" s="29">
        <v>0</v>
      </c>
      <c r="K211" s="13">
        <v>0</v>
      </c>
      <c r="L211" s="29">
        <v>0</v>
      </c>
      <c r="M211" s="13">
        <f t="shared" si="1517"/>
        <v>254.8</v>
      </c>
      <c r="N211" s="29">
        <v>0</v>
      </c>
      <c r="O211" s="36">
        <v>254.8</v>
      </c>
      <c r="P211" s="29">
        <v>0</v>
      </c>
      <c r="Q211" s="13">
        <f t="shared" ref="Q211" si="1527">S211</f>
        <v>0</v>
      </c>
      <c r="R211" s="29">
        <v>0</v>
      </c>
      <c r="S211" s="29">
        <v>0</v>
      </c>
      <c r="T211" s="29">
        <v>0</v>
      </c>
      <c r="U211" s="13">
        <f t="shared" ref="U211" si="1528">W211</f>
        <v>0</v>
      </c>
      <c r="V211" s="29">
        <v>0</v>
      </c>
      <c r="W211" s="29">
        <v>0</v>
      </c>
      <c r="X211" s="29">
        <v>0</v>
      </c>
      <c r="Y211" s="13">
        <f t="shared" ref="Y211" si="1529">AA211</f>
        <v>0</v>
      </c>
      <c r="Z211" s="29">
        <v>0</v>
      </c>
      <c r="AA211" s="29">
        <v>0</v>
      </c>
      <c r="AB211" s="29">
        <v>0</v>
      </c>
      <c r="AC211" s="13">
        <f t="shared" ref="AC211" si="1530">AE211</f>
        <v>0</v>
      </c>
      <c r="AD211" s="29">
        <v>0</v>
      </c>
      <c r="AE211" s="29">
        <v>0</v>
      </c>
      <c r="AF211" s="29">
        <v>0</v>
      </c>
      <c r="AG211" s="13">
        <f t="shared" ref="AG211" si="1531">AI211</f>
        <v>0</v>
      </c>
      <c r="AH211" s="29">
        <v>0</v>
      </c>
      <c r="AI211" s="29">
        <v>0</v>
      </c>
      <c r="AJ211" s="29">
        <v>0</v>
      </c>
      <c r="AK211" s="13">
        <f t="shared" ref="AK211" si="1532">AM211</f>
        <v>0</v>
      </c>
      <c r="AL211" s="29">
        <v>0</v>
      </c>
      <c r="AM211" s="29">
        <v>0</v>
      </c>
      <c r="AN211" s="29">
        <v>0</v>
      </c>
      <c r="AO211" s="13">
        <f t="shared" ref="AO211" si="1533">AQ211</f>
        <v>0</v>
      </c>
      <c r="AP211" s="29">
        <v>0</v>
      </c>
      <c r="AQ211" s="29">
        <v>0</v>
      </c>
      <c r="AR211" s="29">
        <v>0</v>
      </c>
      <c r="AS211" s="13">
        <f t="shared" ref="AS211" si="1534">AU211</f>
        <v>0</v>
      </c>
      <c r="AT211" s="29">
        <v>0</v>
      </c>
      <c r="AU211" s="29">
        <v>0</v>
      </c>
      <c r="AV211" s="29">
        <v>0</v>
      </c>
      <c r="AW211" s="13">
        <f t="shared" ref="AW211" si="1535">AY211</f>
        <v>0</v>
      </c>
      <c r="AX211" s="29">
        <v>0</v>
      </c>
      <c r="AY211" s="29">
        <v>0</v>
      </c>
      <c r="AZ211" s="29">
        <v>0</v>
      </c>
    </row>
    <row r="212" spans="1:52" ht="63" x14ac:dyDescent="0.25">
      <c r="A212" s="10" t="s">
        <v>437</v>
      </c>
      <c r="B212" s="42" t="s">
        <v>209</v>
      </c>
      <c r="C212" s="11" t="s">
        <v>22</v>
      </c>
      <c r="D212" s="11" t="s">
        <v>54</v>
      </c>
      <c r="E212" s="13">
        <f t="shared" si="1512"/>
        <v>216.6</v>
      </c>
      <c r="F212" s="13">
        <f t="shared" si="1513"/>
        <v>0</v>
      </c>
      <c r="G212" s="13">
        <f t="shared" si="1514"/>
        <v>216.6</v>
      </c>
      <c r="H212" s="13">
        <f t="shared" si="1515"/>
        <v>0</v>
      </c>
      <c r="I212" s="13">
        <f t="shared" si="1516"/>
        <v>0</v>
      </c>
      <c r="J212" s="29">
        <v>0</v>
      </c>
      <c r="K212" s="13">
        <v>0</v>
      </c>
      <c r="L212" s="29">
        <v>0</v>
      </c>
      <c r="M212" s="13">
        <f t="shared" si="1517"/>
        <v>216.6</v>
      </c>
      <c r="N212" s="29">
        <v>0</v>
      </c>
      <c r="O212" s="36">
        <v>216.6</v>
      </c>
      <c r="P212" s="29">
        <v>0</v>
      </c>
      <c r="Q212" s="13">
        <f t="shared" ref="Q212" si="1536">S212</f>
        <v>0</v>
      </c>
      <c r="R212" s="29">
        <v>0</v>
      </c>
      <c r="S212" s="29">
        <v>0</v>
      </c>
      <c r="T212" s="29">
        <v>0</v>
      </c>
      <c r="U212" s="13">
        <f t="shared" ref="U212" si="1537">W212</f>
        <v>0</v>
      </c>
      <c r="V212" s="29">
        <v>0</v>
      </c>
      <c r="W212" s="29">
        <v>0</v>
      </c>
      <c r="X212" s="29">
        <v>0</v>
      </c>
      <c r="Y212" s="13">
        <f t="shared" ref="Y212" si="1538">AA212</f>
        <v>0</v>
      </c>
      <c r="Z212" s="29">
        <v>0</v>
      </c>
      <c r="AA212" s="29">
        <v>0</v>
      </c>
      <c r="AB212" s="29">
        <v>0</v>
      </c>
      <c r="AC212" s="13">
        <f t="shared" ref="AC212" si="1539">AE212</f>
        <v>0</v>
      </c>
      <c r="AD212" s="29">
        <v>0</v>
      </c>
      <c r="AE212" s="29">
        <v>0</v>
      </c>
      <c r="AF212" s="29">
        <v>0</v>
      </c>
      <c r="AG212" s="13">
        <f t="shared" ref="AG212" si="1540">AI212</f>
        <v>0</v>
      </c>
      <c r="AH212" s="29">
        <v>0</v>
      </c>
      <c r="AI212" s="29">
        <v>0</v>
      </c>
      <c r="AJ212" s="29">
        <v>0</v>
      </c>
      <c r="AK212" s="13">
        <f t="shared" ref="AK212" si="1541">AM212</f>
        <v>0</v>
      </c>
      <c r="AL212" s="29">
        <v>0</v>
      </c>
      <c r="AM212" s="29">
        <v>0</v>
      </c>
      <c r="AN212" s="29">
        <v>0</v>
      </c>
      <c r="AO212" s="13">
        <f t="shared" ref="AO212" si="1542">AQ212</f>
        <v>0</v>
      </c>
      <c r="AP212" s="29">
        <v>0</v>
      </c>
      <c r="AQ212" s="29">
        <v>0</v>
      </c>
      <c r="AR212" s="29">
        <v>0</v>
      </c>
      <c r="AS212" s="13">
        <f t="shared" ref="AS212" si="1543">AU212</f>
        <v>0</v>
      </c>
      <c r="AT212" s="29">
        <v>0</v>
      </c>
      <c r="AU212" s="29">
        <v>0</v>
      </c>
      <c r="AV212" s="29">
        <v>0</v>
      </c>
      <c r="AW212" s="13">
        <f t="shared" ref="AW212" si="1544">AY212</f>
        <v>0</v>
      </c>
      <c r="AX212" s="29">
        <v>0</v>
      </c>
      <c r="AY212" s="29">
        <v>0</v>
      </c>
      <c r="AZ212" s="29">
        <v>0</v>
      </c>
    </row>
    <row r="213" spans="1:52" ht="63" x14ac:dyDescent="0.25">
      <c r="A213" s="10" t="s">
        <v>438</v>
      </c>
      <c r="B213" s="45" t="s">
        <v>219</v>
      </c>
      <c r="C213" s="41" t="s">
        <v>22</v>
      </c>
      <c r="D213" s="11" t="s">
        <v>54</v>
      </c>
      <c r="E213" s="13">
        <f t="shared" si="1512"/>
        <v>156.9</v>
      </c>
      <c r="F213" s="13">
        <f t="shared" si="1513"/>
        <v>0</v>
      </c>
      <c r="G213" s="13">
        <f t="shared" si="1514"/>
        <v>156.9</v>
      </c>
      <c r="H213" s="13">
        <f t="shared" si="1515"/>
        <v>0</v>
      </c>
      <c r="I213" s="13">
        <f t="shared" si="1516"/>
        <v>0</v>
      </c>
      <c r="J213" s="29">
        <v>0</v>
      </c>
      <c r="K213" s="13">
        <v>0</v>
      </c>
      <c r="L213" s="29">
        <v>0</v>
      </c>
      <c r="M213" s="13">
        <f t="shared" si="1517"/>
        <v>156.9</v>
      </c>
      <c r="N213" s="29">
        <v>0</v>
      </c>
      <c r="O213" s="36">
        <v>156.9</v>
      </c>
      <c r="P213" s="29">
        <v>0</v>
      </c>
      <c r="Q213" s="13">
        <f t="shared" ref="Q213:Q214" si="1545">S213</f>
        <v>0</v>
      </c>
      <c r="R213" s="29">
        <v>0</v>
      </c>
      <c r="S213" s="29">
        <v>0</v>
      </c>
      <c r="T213" s="29">
        <v>0</v>
      </c>
      <c r="U213" s="13">
        <f t="shared" ref="U213:U214" si="1546">W213</f>
        <v>0</v>
      </c>
      <c r="V213" s="29">
        <v>0</v>
      </c>
      <c r="W213" s="29">
        <v>0</v>
      </c>
      <c r="X213" s="29">
        <v>0</v>
      </c>
      <c r="Y213" s="13">
        <f t="shared" ref="Y213:Y214" si="1547">AA213</f>
        <v>0</v>
      </c>
      <c r="Z213" s="29">
        <v>0</v>
      </c>
      <c r="AA213" s="29">
        <v>0</v>
      </c>
      <c r="AB213" s="29">
        <v>0</v>
      </c>
      <c r="AC213" s="13">
        <f t="shared" ref="AC213:AC214" si="1548">AE213</f>
        <v>0</v>
      </c>
      <c r="AD213" s="29">
        <v>0</v>
      </c>
      <c r="AE213" s="29">
        <v>0</v>
      </c>
      <c r="AF213" s="29">
        <v>0</v>
      </c>
      <c r="AG213" s="13">
        <f t="shared" ref="AG213:AG214" si="1549">AI213</f>
        <v>0</v>
      </c>
      <c r="AH213" s="29">
        <v>0</v>
      </c>
      <c r="AI213" s="29">
        <v>0</v>
      </c>
      <c r="AJ213" s="29">
        <v>0</v>
      </c>
      <c r="AK213" s="13">
        <f t="shared" ref="AK213:AK214" si="1550">AM213</f>
        <v>0</v>
      </c>
      <c r="AL213" s="29">
        <v>0</v>
      </c>
      <c r="AM213" s="29">
        <v>0</v>
      </c>
      <c r="AN213" s="29">
        <v>0</v>
      </c>
      <c r="AO213" s="13">
        <f t="shared" ref="AO213:AO214" si="1551">AQ213</f>
        <v>0</v>
      </c>
      <c r="AP213" s="29">
        <v>0</v>
      </c>
      <c r="AQ213" s="29">
        <v>0</v>
      </c>
      <c r="AR213" s="29">
        <v>0</v>
      </c>
      <c r="AS213" s="13">
        <f t="shared" ref="AS213:AS214" si="1552">AU213</f>
        <v>0</v>
      </c>
      <c r="AT213" s="29">
        <v>0</v>
      </c>
      <c r="AU213" s="29">
        <v>0</v>
      </c>
      <c r="AV213" s="29">
        <v>0</v>
      </c>
      <c r="AW213" s="13">
        <f t="shared" ref="AW213:AW214" si="1553">AY213</f>
        <v>0</v>
      </c>
      <c r="AX213" s="29">
        <v>0</v>
      </c>
      <c r="AY213" s="29">
        <v>0</v>
      </c>
      <c r="AZ213" s="29">
        <v>0</v>
      </c>
    </row>
    <row r="214" spans="1:52" ht="63" x14ac:dyDescent="0.25">
      <c r="A214" s="10" t="s">
        <v>439</v>
      </c>
      <c r="B214" s="45" t="s">
        <v>220</v>
      </c>
      <c r="C214" s="41" t="s">
        <v>22</v>
      </c>
      <c r="D214" s="11" t="s">
        <v>54</v>
      </c>
      <c r="E214" s="13">
        <f t="shared" si="1512"/>
        <v>251.8</v>
      </c>
      <c r="F214" s="13">
        <f t="shared" si="1513"/>
        <v>0</v>
      </c>
      <c r="G214" s="13">
        <f t="shared" si="1514"/>
        <v>251.8</v>
      </c>
      <c r="H214" s="13">
        <f t="shared" si="1515"/>
        <v>0</v>
      </c>
      <c r="I214" s="13">
        <f t="shared" si="1516"/>
        <v>0</v>
      </c>
      <c r="J214" s="29">
        <v>0</v>
      </c>
      <c r="K214" s="13">
        <v>0</v>
      </c>
      <c r="L214" s="29">
        <v>0</v>
      </c>
      <c r="M214" s="13">
        <f t="shared" si="1517"/>
        <v>251.8</v>
      </c>
      <c r="N214" s="29">
        <v>0</v>
      </c>
      <c r="O214" s="36">
        <v>251.8</v>
      </c>
      <c r="P214" s="29">
        <v>0</v>
      </c>
      <c r="Q214" s="13">
        <f t="shared" si="1545"/>
        <v>0</v>
      </c>
      <c r="R214" s="29">
        <v>0</v>
      </c>
      <c r="S214" s="29">
        <v>0</v>
      </c>
      <c r="T214" s="29">
        <v>0</v>
      </c>
      <c r="U214" s="13">
        <f t="shared" si="1546"/>
        <v>0</v>
      </c>
      <c r="V214" s="29">
        <v>0</v>
      </c>
      <c r="W214" s="29">
        <v>0</v>
      </c>
      <c r="X214" s="29">
        <v>0</v>
      </c>
      <c r="Y214" s="13">
        <f t="shared" si="1547"/>
        <v>0</v>
      </c>
      <c r="Z214" s="29">
        <v>0</v>
      </c>
      <c r="AA214" s="29">
        <v>0</v>
      </c>
      <c r="AB214" s="29">
        <v>0</v>
      </c>
      <c r="AC214" s="13">
        <f t="shared" si="1548"/>
        <v>0</v>
      </c>
      <c r="AD214" s="29">
        <v>0</v>
      </c>
      <c r="AE214" s="29">
        <v>0</v>
      </c>
      <c r="AF214" s="29">
        <v>0</v>
      </c>
      <c r="AG214" s="13">
        <f t="shared" si="1549"/>
        <v>0</v>
      </c>
      <c r="AH214" s="29">
        <v>0</v>
      </c>
      <c r="AI214" s="29">
        <v>0</v>
      </c>
      <c r="AJ214" s="29">
        <v>0</v>
      </c>
      <c r="AK214" s="13">
        <f t="shared" si="1550"/>
        <v>0</v>
      </c>
      <c r="AL214" s="29">
        <v>0</v>
      </c>
      <c r="AM214" s="29">
        <v>0</v>
      </c>
      <c r="AN214" s="29">
        <v>0</v>
      </c>
      <c r="AO214" s="13">
        <f t="shared" si="1551"/>
        <v>0</v>
      </c>
      <c r="AP214" s="29">
        <v>0</v>
      </c>
      <c r="AQ214" s="29">
        <v>0</v>
      </c>
      <c r="AR214" s="29">
        <v>0</v>
      </c>
      <c r="AS214" s="13">
        <f t="shared" si="1552"/>
        <v>0</v>
      </c>
      <c r="AT214" s="29">
        <v>0</v>
      </c>
      <c r="AU214" s="29">
        <v>0</v>
      </c>
      <c r="AV214" s="29">
        <v>0</v>
      </c>
      <c r="AW214" s="13">
        <f t="shared" si="1553"/>
        <v>0</v>
      </c>
      <c r="AX214" s="29">
        <v>0</v>
      </c>
      <c r="AY214" s="29">
        <v>0</v>
      </c>
      <c r="AZ214" s="29">
        <v>0</v>
      </c>
    </row>
    <row r="215" spans="1:52" ht="78.75" x14ac:dyDescent="0.25">
      <c r="A215" s="10" t="s">
        <v>440</v>
      </c>
      <c r="B215" s="45" t="s">
        <v>266</v>
      </c>
      <c r="C215" s="41" t="s">
        <v>22</v>
      </c>
      <c r="D215" s="11" t="s">
        <v>54</v>
      </c>
      <c r="E215" s="13">
        <f t="shared" si="1512"/>
        <v>275.7</v>
      </c>
      <c r="F215" s="13">
        <f t="shared" si="1513"/>
        <v>0</v>
      </c>
      <c r="G215" s="13">
        <f t="shared" si="1514"/>
        <v>275.7</v>
      </c>
      <c r="H215" s="13">
        <f t="shared" si="1515"/>
        <v>0</v>
      </c>
      <c r="I215" s="13">
        <f t="shared" ref="I215:I218" si="1554">K215</f>
        <v>0</v>
      </c>
      <c r="J215" s="29">
        <v>0</v>
      </c>
      <c r="K215" s="13">
        <v>0</v>
      </c>
      <c r="L215" s="29">
        <v>0</v>
      </c>
      <c r="M215" s="13">
        <f t="shared" ref="M215:M218" si="1555">O215</f>
        <v>0</v>
      </c>
      <c r="N215" s="29">
        <v>0</v>
      </c>
      <c r="O215" s="36">
        <v>0</v>
      </c>
      <c r="P215" s="29">
        <v>0</v>
      </c>
      <c r="Q215" s="13">
        <f t="shared" ref="Q215:Q218" si="1556">S215</f>
        <v>275.7</v>
      </c>
      <c r="R215" s="29">
        <v>0</v>
      </c>
      <c r="S215" s="36">
        <v>275.7</v>
      </c>
      <c r="T215" s="29">
        <v>0</v>
      </c>
      <c r="U215" s="13">
        <f t="shared" ref="U215:U218" si="1557">W215</f>
        <v>0</v>
      </c>
      <c r="V215" s="29">
        <v>0</v>
      </c>
      <c r="W215" s="29">
        <v>0</v>
      </c>
      <c r="X215" s="29">
        <v>0</v>
      </c>
      <c r="Y215" s="13">
        <f t="shared" ref="Y215:Y218" si="1558">AA215</f>
        <v>0</v>
      </c>
      <c r="Z215" s="29">
        <v>0</v>
      </c>
      <c r="AA215" s="29">
        <v>0</v>
      </c>
      <c r="AB215" s="29">
        <v>0</v>
      </c>
      <c r="AC215" s="13">
        <f t="shared" ref="AC215:AC218" si="1559">AE215</f>
        <v>0</v>
      </c>
      <c r="AD215" s="29">
        <v>0</v>
      </c>
      <c r="AE215" s="29">
        <v>0</v>
      </c>
      <c r="AF215" s="29">
        <v>0</v>
      </c>
      <c r="AG215" s="13">
        <f t="shared" ref="AG215:AG218" si="1560">AI215</f>
        <v>0</v>
      </c>
      <c r="AH215" s="29">
        <v>0</v>
      </c>
      <c r="AI215" s="29">
        <v>0</v>
      </c>
      <c r="AJ215" s="29">
        <v>0</v>
      </c>
      <c r="AK215" s="13">
        <f t="shared" ref="AK215:AK218" si="1561">AM215</f>
        <v>0</v>
      </c>
      <c r="AL215" s="29">
        <v>0</v>
      </c>
      <c r="AM215" s="29">
        <v>0</v>
      </c>
      <c r="AN215" s="29">
        <v>0</v>
      </c>
      <c r="AO215" s="13">
        <f t="shared" ref="AO215:AO218" si="1562">AQ215</f>
        <v>0</v>
      </c>
      <c r="AP215" s="29">
        <v>0</v>
      </c>
      <c r="AQ215" s="29">
        <v>0</v>
      </c>
      <c r="AR215" s="29">
        <v>0</v>
      </c>
      <c r="AS215" s="13">
        <f t="shared" ref="AS215:AS218" si="1563">AU215</f>
        <v>0</v>
      </c>
      <c r="AT215" s="29">
        <v>0</v>
      </c>
      <c r="AU215" s="29">
        <v>0</v>
      </c>
      <c r="AV215" s="29">
        <v>0</v>
      </c>
      <c r="AW215" s="13">
        <f t="shared" ref="AW215:AW218" si="1564">AY215</f>
        <v>0</v>
      </c>
      <c r="AX215" s="29">
        <v>0</v>
      </c>
      <c r="AY215" s="29">
        <v>0</v>
      </c>
      <c r="AZ215" s="29">
        <v>0</v>
      </c>
    </row>
    <row r="216" spans="1:52" ht="63" x14ac:dyDescent="0.25">
      <c r="A216" s="10" t="s">
        <v>441</v>
      </c>
      <c r="B216" s="45" t="s">
        <v>267</v>
      </c>
      <c r="C216" s="41" t="s">
        <v>22</v>
      </c>
      <c r="D216" s="11" t="s">
        <v>54</v>
      </c>
      <c r="E216" s="13">
        <f t="shared" si="1512"/>
        <v>128.19999999999999</v>
      </c>
      <c r="F216" s="13">
        <f t="shared" si="1513"/>
        <v>0</v>
      </c>
      <c r="G216" s="13">
        <f t="shared" si="1514"/>
        <v>128.19999999999999</v>
      </c>
      <c r="H216" s="13">
        <f t="shared" si="1515"/>
        <v>0</v>
      </c>
      <c r="I216" s="13">
        <f t="shared" si="1554"/>
        <v>0</v>
      </c>
      <c r="J216" s="29">
        <v>0</v>
      </c>
      <c r="K216" s="13">
        <v>0</v>
      </c>
      <c r="L216" s="29">
        <v>0</v>
      </c>
      <c r="M216" s="13">
        <f t="shared" si="1555"/>
        <v>0</v>
      </c>
      <c r="N216" s="29">
        <v>0</v>
      </c>
      <c r="O216" s="36">
        <v>0</v>
      </c>
      <c r="P216" s="29">
        <v>0</v>
      </c>
      <c r="Q216" s="13">
        <f t="shared" si="1556"/>
        <v>128.19999999999999</v>
      </c>
      <c r="R216" s="29">
        <v>0</v>
      </c>
      <c r="S216" s="36">
        <v>128.19999999999999</v>
      </c>
      <c r="T216" s="29">
        <v>0</v>
      </c>
      <c r="U216" s="13">
        <f t="shared" si="1557"/>
        <v>0</v>
      </c>
      <c r="V216" s="29">
        <v>0</v>
      </c>
      <c r="W216" s="29">
        <v>0</v>
      </c>
      <c r="X216" s="29">
        <v>0</v>
      </c>
      <c r="Y216" s="13">
        <f t="shared" si="1558"/>
        <v>0</v>
      </c>
      <c r="Z216" s="29">
        <v>0</v>
      </c>
      <c r="AA216" s="29">
        <v>0</v>
      </c>
      <c r="AB216" s="29">
        <v>0</v>
      </c>
      <c r="AC216" s="13">
        <f t="shared" si="1559"/>
        <v>0</v>
      </c>
      <c r="AD216" s="29">
        <v>0</v>
      </c>
      <c r="AE216" s="29">
        <v>0</v>
      </c>
      <c r="AF216" s="29">
        <v>0</v>
      </c>
      <c r="AG216" s="13">
        <f t="shared" si="1560"/>
        <v>0</v>
      </c>
      <c r="AH216" s="29">
        <v>0</v>
      </c>
      <c r="AI216" s="29">
        <v>0</v>
      </c>
      <c r="AJ216" s="29">
        <v>0</v>
      </c>
      <c r="AK216" s="13">
        <f t="shared" si="1561"/>
        <v>0</v>
      </c>
      <c r="AL216" s="29">
        <v>0</v>
      </c>
      <c r="AM216" s="29">
        <v>0</v>
      </c>
      <c r="AN216" s="29">
        <v>0</v>
      </c>
      <c r="AO216" s="13">
        <f t="shared" si="1562"/>
        <v>0</v>
      </c>
      <c r="AP216" s="29">
        <v>0</v>
      </c>
      <c r="AQ216" s="29">
        <v>0</v>
      </c>
      <c r="AR216" s="29">
        <v>0</v>
      </c>
      <c r="AS216" s="13">
        <f t="shared" si="1563"/>
        <v>0</v>
      </c>
      <c r="AT216" s="29">
        <v>0</v>
      </c>
      <c r="AU216" s="29">
        <v>0</v>
      </c>
      <c r="AV216" s="29">
        <v>0</v>
      </c>
      <c r="AW216" s="13">
        <f t="shared" si="1564"/>
        <v>0</v>
      </c>
      <c r="AX216" s="29">
        <v>0</v>
      </c>
      <c r="AY216" s="29">
        <v>0</v>
      </c>
      <c r="AZ216" s="29">
        <v>0</v>
      </c>
    </row>
    <row r="217" spans="1:52" ht="63" x14ac:dyDescent="0.25">
      <c r="A217" s="10" t="s">
        <v>442</v>
      </c>
      <c r="B217" s="45" t="s">
        <v>268</v>
      </c>
      <c r="C217" s="41" t="s">
        <v>22</v>
      </c>
      <c r="D217" s="11" t="s">
        <v>54</v>
      </c>
      <c r="E217" s="13">
        <f t="shared" si="1512"/>
        <v>1340.6</v>
      </c>
      <c r="F217" s="13">
        <f t="shared" si="1513"/>
        <v>0</v>
      </c>
      <c r="G217" s="13">
        <f t="shared" si="1514"/>
        <v>1340.6</v>
      </c>
      <c r="H217" s="13">
        <f t="shared" si="1515"/>
        <v>0</v>
      </c>
      <c r="I217" s="13">
        <f t="shared" si="1554"/>
        <v>0</v>
      </c>
      <c r="J217" s="29">
        <v>0</v>
      </c>
      <c r="K217" s="13">
        <v>0</v>
      </c>
      <c r="L217" s="29">
        <v>0</v>
      </c>
      <c r="M217" s="13">
        <f t="shared" si="1555"/>
        <v>0</v>
      </c>
      <c r="N217" s="29">
        <v>0</v>
      </c>
      <c r="O217" s="36">
        <v>0</v>
      </c>
      <c r="P217" s="29">
        <v>0</v>
      </c>
      <c r="Q217" s="13">
        <f t="shared" si="1556"/>
        <v>1340.6</v>
      </c>
      <c r="R217" s="29">
        <v>0</v>
      </c>
      <c r="S217" s="36">
        <v>1340.6</v>
      </c>
      <c r="T217" s="29">
        <v>0</v>
      </c>
      <c r="U217" s="13">
        <f t="shared" si="1557"/>
        <v>0</v>
      </c>
      <c r="V217" s="29">
        <v>0</v>
      </c>
      <c r="W217" s="29">
        <v>0</v>
      </c>
      <c r="X217" s="29">
        <v>0</v>
      </c>
      <c r="Y217" s="13">
        <f t="shared" si="1558"/>
        <v>0</v>
      </c>
      <c r="Z217" s="29">
        <v>0</v>
      </c>
      <c r="AA217" s="29">
        <v>0</v>
      </c>
      <c r="AB217" s="29">
        <v>0</v>
      </c>
      <c r="AC217" s="13">
        <f t="shared" si="1559"/>
        <v>0</v>
      </c>
      <c r="AD217" s="29">
        <v>0</v>
      </c>
      <c r="AE217" s="29">
        <v>0</v>
      </c>
      <c r="AF217" s="29">
        <v>0</v>
      </c>
      <c r="AG217" s="13">
        <f t="shared" si="1560"/>
        <v>0</v>
      </c>
      <c r="AH217" s="29">
        <v>0</v>
      </c>
      <c r="AI217" s="29">
        <v>0</v>
      </c>
      <c r="AJ217" s="29">
        <v>0</v>
      </c>
      <c r="AK217" s="13">
        <f t="shared" si="1561"/>
        <v>0</v>
      </c>
      <c r="AL217" s="29">
        <v>0</v>
      </c>
      <c r="AM217" s="29">
        <v>0</v>
      </c>
      <c r="AN217" s="29">
        <v>0</v>
      </c>
      <c r="AO217" s="13">
        <f t="shared" si="1562"/>
        <v>0</v>
      </c>
      <c r="AP217" s="29">
        <v>0</v>
      </c>
      <c r="AQ217" s="29">
        <v>0</v>
      </c>
      <c r="AR217" s="29">
        <v>0</v>
      </c>
      <c r="AS217" s="13">
        <f t="shared" si="1563"/>
        <v>0</v>
      </c>
      <c r="AT217" s="29">
        <v>0</v>
      </c>
      <c r="AU217" s="29">
        <v>0</v>
      </c>
      <c r="AV217" s="29">
        <v>0</v>
      </c>
      <c r="AW217" s="13">
        <f t="shared" si="1564"/>
        <v>0</v>
      </c>
      <c r="AX217" s="29">
        <v>0</v>
      </c>
      <c r="AY217" s="29">
        <v>0</v>
      </c>
      <c r="AZ217" s="29">
        <v>0</v>
      </c>
    </row>
    <row r="218" spans="1:52" ht="70.5" customHeight="1" x14ac:dyDescent="0.25">
      <c r="A218" s="10" t="s">
        <v>443</v>
      </c>
      <c r="B218" s="45" t="s">
        <v>269</v>
      </c>
      <c r="C218" s="41" t="s">
        <v>22</v>
      </c>
      <c r="D218" s="11" t="s">
        <v>54</v>
      </c>
      <c r="E218" s="13">
        <f t="shared" si="1512"/>
        <v>1513.1</v>
      </c>
      <c r="F218" s="13">
        <f t="shared" si="1513"/>
        <v>0</v>
      </c>
      <c r="G218" s="13">
        <f t="shared" si="1514"/>
        <v>1513.1</v>
      </c>
      <c r="H218" s="13">
        <f t="shared" si="1515"/>
        <v>0</v>
      </c>
      <c r="I218" s="13">
        <f t="shared" si="1554"/>
        <v>0</v>
      </c>
      <c r="J218" s="29">
        <v>0</v>
      </c>
      <c r="K218" s="13">
        <v>0</v>
      </c>
      <c r="L218" s="29">
        <v>0</v>
      </c>
      <c r="M218" s="13">
        <f t="shared" si="1555"/>
        <v>0</v>
      </c>
      <c r="N218" s="29">
        <v>0</v>
      </c>
      <c r="O218" s="36">
        <v>0</v>
      </c>
      <c r="P218" s="29">
        <v>0</v>
      </c>
      <c r="Q218" s="13">
        <f t="shared" si="1556"/>
        <v>1513.1</v>
      </c>
      <c r="R218" s="29">
        <v>0</v>
      </c>
      <c r="S218" s="36">
        <v>1513.1</v>
      </c>
      <c r="T218" s="29">
        <v>0</v>
      </c>
      <c r="U218" s="13">
        <f t="shared" si="1557"/>
        <v>0</v>
      </c>
      <c r="V218" s="29">
        <v>0</v>
      </c>
      <c r="W218" s="29">
        <v>0</v>
      </c>
      <c r="X218" s="29">
        <v>0</v>
      </c>
      <c r="Y218" s="13">
        <f t="shared" si="1558"/>
        <v>0</v>
      </c>
      <c r="Z218" s="29">
        <v>0</v>
      </c>
      <c r="AA218" s="29">
        <v>0</v>
      </c>
      <c r="AB218" s="29">
        <v>0</v>
      </c>
      <c r="AC218" s="13">
        <f t="shared" si="1559"/>
        <v>0</v>
      </c>
      <c r="AD218" s="29">
        <v>0</v>
      </c>
      <c r="AE218" s="29">
        <v>0</v>
      </c>
      <c r="AF218" s="29">
        <v>0</v>
      </c>
      <c r="AG218" s="13">
        <f t="shared" si="1560"/>
        <v>0</v>
      </c>
      <c r="AH218" s="29">
        <v>0</v>
      </c>
      <c r="AI218" s="29">
        <v>0</v>
      </c>
      <c r="AJ218" s="29">
        <v>0</v>
      </c>
      <c r="AK218" s="13">
        <f t="shared" si="1561"/>
        <v>0</v>
      </c>
      <c r="AL218" s="29">
        <v>0</v>
      </c>
      <c r="AM218" s="29">
        <v>0</v>
      </c>
      <c r="AN218" s="29">
        <v>0</v>
      </c>
      <c r="AO218" s="13">
        <f t="shared" si="1562"/>
        <v>0</v>
      </c>
      <c r="AP218" s="29">
        <v>0</v>
      </c>
      <c r="AQ218" s="29">
        <v>0</v>
      </c>
      <c r="AR218" s="29">
        <v>0</v>
      </c>
      <c r="AS218" s="13">
        <f t="shared" si="1563"/>
        <v>0</v>
      </c>
      <c r="AT218" s="29">
        <v>0</v>
      </c>
      <c r="AU218" s="29">
        <v>0</v>
      </c>
      <c r="AV218" s="29">
        <v>0</v>
      </c>
      <c r="AW218" s="13">
        <f t="shared" si="1564"/>
        <v>0</v>
      </c>
      <c r="AX218" s="29">
        <v>0</v>
      </c>
      <c r="AY218" s="29">
        <v>0</v>
      </c>
      <c r="AZ218" s="29">
        <v>0</v>
      </c>
    </row>
    <row r="219" spans="1:52" ht="70.5" customHeight="1" x14ac:dyDescent="0.25">
      <c r="A219" s="10" t="s">
        <v>474</v>
      </c>
      <c r="B219" s="45" t="s">
        <v>475</v>
      </c>
      <c r="C219" s="41" t="s">
        <v>22</v>
      </c>
      <c r="D219" s="11" t="s">
        <v>54</v>
      </c>
      <c r="E219" s="13">
        <f t="shared" ref="E219" si="1565">I219+M219+Q219+U219+Y219+AC219+AG219+AK219+AO219</f>
        <v>238.1</v>
      </c>
      <c r="F219" s="13">
        <f t="shared" ref="F219" si="1566">J219+N219+R219+V219+Z219+AD219+AH219+AL219+AP219</f>
        <v>0</v>
      </c>
      <c r="G219" s="13">
        <f t="shared" ref="G219" si="1567">K219+O219+S219+W219+AA219+AE219+AI219+AM219+AQ219</f>
        <v>238.1</v>
      </c>
      <c r="H219" s="13">
        <f t="shared" ref="H219" si="1568">L219+P219+T219+X219+AB219+AF219+AJ219+AN219+AR219</f>
        <v>0</v>
      </c>
      <c r="I219" s="13">
        <f t="shared" ref="I219" si="1569">K219</f>
        <v>0</v>
      </c>
      <c r="J219" s="29">
        <v>0</v>
      </c>
      <c r="K219" s="13">
        <v>0</v>
      </c>
      <c r="L219" s="29">
        <v>0</v>
      </c>
      <c r="M219" s="13">
        <f t="shared" ref="M219" si="1570">O219</f>
        <v>0</v>
      </c>
      <c r="N219" s="29">
        <v>0</v>
      </c>
      <c r="O219" s="36">
        <v>0</v>
      </c>
      <c r="P219" s="29">
        <v>0</v>
      </c>
      <c r="Q219" s="13">
        <f t="shared" ref="Q219" si="1571">S219</f>
        <v>0</v>
      </c>
      <c r="R219" s="29">
        <v>0</v>
      </c>
      <c r="S219" s="36">
        <v>0</v>
      </c>
      <c r="T219" s="29">
        <v>0</v>
      </c>
      <c r="U219" s="13">
        <f t="shared" ref="U219" si="1572">W219</f>
        <v>0</v>
      </c>
      <c r="V219" s="29">
        <v>0</v>
      </c>
      <c r="W219" s="29">
        <v>0</v>
      </c>
      <c r="X219" s="29">
        <v>0</v>
      </c>
      <c r="Y219" s="13">
        <f t="shared" ref="Y219" si="1573">AA219</f>
        <v>238.1</v>
      </c>
      <c r="Z219" s="29">
        <v>0</v>
      </c>
      <c r="AA219" s="36">
        <v>238.1</v>
      </c>
      <c r="AB219" s="29">
        <v>0</v>
      </c>
      <c r="AC219" s="13">
        <f t="shared" ref="AC219" si="1574">AE219</f>
        <v>0</v>
      </c>
      <c r="AD219" s="29">
        <v>0</v>
      </c>
      <c r="AE219" s="29">
        <v>0</v>
      </c>
      <c r="AF219" s="29">
        <v>0</v>
      </c>
      <c r="AG219" s="13">
        <f t="shared" ref="AG219" si="1575">AI219</f>
        <v>0</v>
      </c>
      <c r="AH219" s="29">
        <v>0</v>
      </c>
      <c r="AI219" s="29">
        <v>0</v>
      </c>
      <c r="AJ219" s="29">
        <v>0</v>
      </c>
      <c r="AK219" s="13">
        <f t="shared" ref="AK219" si="1576">AM219</f>
        <v>0</v>
      </c>
      <c r="AL219" s="29">
        <v>0</v>
      </c>
      <c r="AM219" s="29">
        <v>0</v>
      </c>
      <c r="AN219" s="29">
        <v>0</v>
      </c>
      <c r="AO219" s="13">
        <f t="shared" ref="AO219" si="1577">AQ219</f>
        <v>0</v>
      </c>
      <c r="AP219" s="29">
        <v>0</v>
      </c>
      <c r="AQ219" s="29">
        <v>0</v>
      </c>
      <c r="AR219" s="29">
        <v>0</v>
      </c>
      <c r="AS219" s="13">
        <f t="shared" ref="AS219" si="1578">AU219</f>
        <v>0</v>
      </c>
      <c r="AT219" s="29">
        <v>0</v>
      </c>
      <c r="AU219" s="29">
        <v>0</v>
      </c>
      <c r="AV219" s="29">
        <v>0</v>
      </c>
      <c r="AW219" s="13">
        <f t="shared" ref="AW219" si="1579">AY219</f>
        <v>0</v>
      </c>
      <c r="AX219" s="29">
        <v>0</v>
      </c>
      <c r="AY219" s="29">
        <v>0</v>
      </c>
      <c r="AZ219" s="29">
        <v>0</v>
      </c>
    </row>
    <row r="220" spans="1:52" ht="70.5" customHeight="1" x14ac:dyDescent="0.25">
      <c r="A220" s="10" t="s">
        <v>512</v>
      </c>
      <c r="B220" s="45" t="s">
        <v>514</v>
      </c>
      <c r="C220" s="41" t="s">
        <v>22</v>
      </c>
      <c r="D220" s="11" t="s">
        <v>54</v>
      </c>
      <c r="E220" s="13">
        <f t="shared" ref="E220" si="1580">I220+M220+Q220+U220+Y220+AC220+AG220+AK220+AO220</f>
        <v>261.89999999999998</v>
      </c>
      <c r="F220" s="13">
        <f t="shared" ref="F220" si="1581">J220+N220+R220+V220+Z220+AD220+AH220+AL220+AP220</f>
        <v>0</v>
      </c>
      <c r="G220" s="13">
        <f t="shared" ref="G220" si="1582">K220+O220+S220+W220+AA220+AE220+AI220+AM220+AQ220</f>
        <v>261.89999999999998</v>
      </c>
      <c r="H220" s="13">
        <f t="shared" ref="H220" si="1583">L220+P220+T220+X220+AB220+AF220+AJ220+AN220+AR220</f>
        <v>0</v>
      </c>
      <c r="I220" s="13">
        <f t="shared" ref="I220" si="1584">K220</f>
        <v>0</v>
      </c>
      <c r="J220" s="29">
        <v>0</v>
      </c>
      <c r="K220" s="13">
        <v>0</v>
      </c>
      <c r="L220" s="29">
        <v>0</v>
      </c>
      <c r="M220" s="13">
        <f t="shared" ref="M220" si="1585">O220</f>
        <v>0</v>
      </c>
      <c r="N220" s="29">
        <v>0</v>
      </c>
      <c r="O220" s="36">
        <v>0</v>
      </c>
      <c r="P220" s="29">
        <v>0</v>
      </c>
      <c r="Q220" s="13">
        <f t="shared" ref="Q220" si="1586">S220</f>
        <v>0</v>
      </c>
      <c r="R220" s="29">
        <v>0</v>
      </c>
      <c r="S220" s="36">
        <v>0</v>
      </c>
      <c r="T220" s="29">
        <v>0</v>
      </c>
      <c r="U220" s="13">
        <f t="shared" ref="U220" si="1587">W220</f>
        <v>0</v>
      </c>
      <c r="V220" s="29">
        <v>0</v>
      </c>
      <c r="W220" s="29">
        <v>0</v>
      </c>
      <c r="X220" s="29">
        <v>0</v>
      </c>
      <c r="Y220" s="13">
        <f t="shared" ref="Y220" si="1588">AA220</f>
        <v>0</v>
      </c>
      <c r="Z220" s="29">
        <v>0</v>
      </c>
      <c r="AA220" s="36">
        <v>0</v>
      </c>
      <c r="AB220" s="29">
        <v>0</v>
      </c>
      <c r="AC220" s="13">
        <f t="shared" ref="AC220" si="1589">AE220</f>
        <v>261.89999999999998</v>
      </c>
      <c r="AD220" s="29">
        <v>0</v>
      </c>
      <c r="AE220" s="36">
        <v>261.89999999999998</v>
      </c>
      <c r="AF220" s="29">
        <v>0</v>
      </c>
      <c r="AG220" s="13">
        <f t="shared" ref="AG220" si="1590">AI220</f>
        <v>0</v>
      </c>
      <c r="AH220" s="29">
        <v>0</v>
      </c>
      <c r="AI220" s="29">
        <v>0</v>
      </c>
      <c r="AJ220" s="29">
        <v>0</v>
      </c>
      <c r="AK220" s="13">
        <f t="shared" ref="AK220" si="1591">AM220</f>
        <v>0</v>
      </c>
      <c r="AL220" s="29">
        <v>0</v>
      </c>
      <c r="AM220" s="29">
        <v>0</v>
      </c>
      <c r="AN220" s="29">
        <v>0</v>
      </c>
      <c r="AO220" s="13">
        <f t="shared" ref="AO220" si="1592">AQ220</f>
        <v>0</v>
      </c>
      <c r="AP220" s="29">
        <v>0</v>
      </c>
      <c r="AQ220" s="29">
        <v>0</v>
      </c>
      <c r="AR220" s="29">
        <v>0</v>
      </c>
      <c r="AS220" s="13">
        <f t="shared" ref="AS220" si="1593">AU220</f>
        <v>0</v>
      </c>
      <c r="AT220" s="29">
        <v>0</v>
      </c>
      <c r="AU220" s="29">
        <v>0</v>
      </c>
      <c r="AV220" s="29">
        <v>0</v>
      </c>
      <c r="AW220" s="13">
        <f t="shared" ref="AW220" si="1594">AY220</f>
        <v>0</v>
      </c>
      <c r="AX220" s="29">
        <v>0</v>
      </c>
      <c r="AY220" s="29">
        <v>0</v>
      </c>
      <c r="AZ220" s="29">
        <v>0</v>
      </c>
    </row>
    <row r="221" spans="1:52" ht="70.5" customHeight="1" x14ac:dyDescent="0.25">
      <c r="A221" s="10" t="s">
        <v>515</v>
      </c>
      <c r="B221" s="45" t="s">
        <v>513</v>
      </c>
      <c r="C221" s="41" t="s">
        <v>22</v>
      </c>
      <c r="D221" s="11" t="s">
        <v>54</v>
      </c>
      <c r="E221" s="13">
        <f t="shared" ref="E221" si="1595">I221+M221+Q221+U221+Y221+AC221+AG221+AK221+AO221</f>
        <v>372.6</v>
      </c>
      <c r="F221" s="13">
        <f t="shared" ref="F221" si="1596">J221+N221+R221+V221+Z221+AD221+AH221+AL221+AP221</f>
        <v>0</v>
      </c>
      <c r="G221" s="13">
        <f t="shared" ref="G221" si="1597">K221+O221+S221+W221+AA221+AE221+AI221+AM221+AQ221</f>
        <v>372.6</v>
      </c>
      <c r="H221" s="13">
        <f t="shared" ref="H221" si="1598">L221+P221+T221+X221+AB221+AF221+AJ221+AN221+AR221</f>
        <v>0</v>
      </c>
      <c r="I221" s="13">
        <f t="shared" ref="I221" si="1599">K221</f>
        <v>0</v>
      </c>
      <c r="J221" s="29">
        <v>0</v>
      </c>
      <c r="K221" s="13">
        <v>0</v>
      </c>
      <c r="L221" s="29">
        <v>0</v>
      </c>
      <c r="M221" s="13">
        <f t="shared" ref="M221" si="1600">O221</f>
        <v>0</v>
      </c>
      <c r="N221" s="29">
        <v>0</v>
      </c>
      <c r="O221" s="36">
        <v>0</v>
      </c>
      <c r="P221" s="29">
        <v>0</v>
      </c>
      <c r="Q221" s="13">
        <f t="shared" ref="Q221" si="1601">S221</f>
        <v>0</v>
      </c>
      <c r="R221" s="29">
        <v>0</v>
      </c>
      <c r="S221" s="36">
        <v>0</v>
      </c>
      <c r="T221" s="29">
        <v>0</v>
      </c>
      <c r="U221" s="13">
        <f t="shared" ref="U221" si="1602">W221</f>
        <v>0</v>
      </c>
      <c r="V221" s="29">
        <v>0</v>
      </c>
      <c r="W221" s="29">
        <v>0</v>
      </c>
      <c r="X221" s="29">
        <v>0</v>
      </c>
      <c r="Y221" s="13">
        <f t="shared" ref="Y221" si="1603">AA221</f>
        <v>0</v>
      </c>
      <c r="Z221" s="29">
        <v>0</v>
      </c>
      <c r="AA221" s="36">
        <v>0</v>
      </c>
      <c r="AB221" s="29">
        <v>0</v>
      </c>
      <c r="AC221" s="13">
        <f t="shared" ref="AC221" si="1604">AE221</f>
        <v>372.6</v>
      </c>
      <c r="AD221" s="29">
        <v>0</v>
      </c>
      <c r="AE221" s="36">
        <v>372.6</v>
      </c>
      <c r="AF221" s="29">
        <v>0</v>
      </c>
      <c r="AG221" s="13">
        <f t="shared" ref="AG221" si="1605">AI221</f>
        <v>0</v>
      </c>
      <c r="AH221" s="29">
        <v>0</v>
      </c>
      <c r="AI221" s="29">
        <v>0</v>
      </c>
      <c r="AJ221" s="29">
        <v>0</v>
      </c>
      <c r="AK221" s="13">
        <f t="shared" ref="AK221" si="1606">AM221</f>
        <v>0</v>
      </c>
      <c r="AL221" s="29">
        <v>0</v>
      </c>
      <c r="AM221" s="29">
        <v>0</v>
      </c>
      <c r="AN221" s="29">
        <v>0</v>
      </c>
      <c r="AO221" s="13">
        <f t="shared" ref="AO221" si="1607">AQ221</f>
        <v>0</v>
      </c>
      <c r="AP221" s="29">
        <v>0</v>
      </c>
      <c r="AQ221" s="29">
        <v>0</v>
      </c>
      <c r="AR221" s="29">
        <v>0</v>
      </c>
      <c r="AS221" s="13">
        <f t="shared" ref="AS221" si="1608">AU221</f>
        <v>0</v>
      </c>
      <c r="AT221" s="29">
        <v>0</v>
      </c>
      <c r="AU221" s="29">
        <v>0</v>
      </c>
      <c r="AV221" s="29">
        <v>0</v>
      </c>
      <c r="AW221" s="13">
        <f t="shared" ref="AW221" si="1609">AY221</f>
        <v>0</v>
      </c>
      <c r="AX221" s="29">
        <v>0</v>
      </c>
      <c r="AY221" s="29">
        <v>0</v>
      </c>
      <c r="AZ221" s="29">
        <v>0</v>
      </c>
    </row>
    <row r="222" spans="1:52" ht="70.5" customHeight="1" x14ac:dyDescent="0.25">
      <c r="A222" s="10" t="s">
        <v>531</v>
      </c>
      <c r="B222" s="45" t="s">
        <v>530</v>
      </c>
      <c r="C222" s="41" t="s">
        <v>22</v>
      </c>
      <c r="D222" s="11" t="s">
        <v>54</v>
      </c>
      <c r="E222" s="13">
        <f t="shared" ref="E222" si="1610">I222+M222+Q222+U222+Y222+AC222+AG222+AK222+AO222</f>
        <v>132.1</v>
      </c>
      <c r="F222" s="13">
        <f t="shared" ref="F222" si="1611">J222+N222+R222+V222+Z222+AD222+AH222+AL222+AP222</f>
        <v>0</v>
      </c>
      <c r="G222" s="13">
        <f t="shared" ref="G222" si="1612">K222+O222+S222+W222+AA222+AE222+AI222+AM222+AQ222</f>
        <v>132.1</v>
      </c>
      <c r="H222" s="13">
        <f t="shared" ref="H222" si="1613">L222+P222+T222+X222+AB222+AF222+AJ222+AN222+AR222</f>
        <v>0</v>
      </c>
      <c r="I222" s="13">
        <f t="shared" ref="I222" si="1614">K222</f>
        <v>0</v>
      </c>
      <c r="J222" s="29">
        <v>0</v>
      </c>
      <c r="K222" s="13">
        <v>0</v>
      </c>
      <c r="L222" s="29">
        <v>0</v>
      </c>
      <c r="M222" s="13">
        <f t="shared" ref="M222" si="1615">O222</f>
        <v>0</v>
      </c>
      <c r="N222" s="29">
        <v>0</v>
      </c>
      <c r="O222" s="36">
        <v>0</v>
      </c>
      <c r="P222" s="29">
        <v>0</v>
      </c>
      <c r="Q222" s="13">
        <f t="shared" ref="Q222" si="1616">S222</f>
        <v>0</v>
      </c>
      <c r="R222" s="29">
        <v>0</v>
      </c>
      <c r="S222" s="36">
        <v>0</v>
      </c>
      <c r="T222" s="29">
        <v>0</v>
      </c>
      <c r="U222" s="13">
        <f t="shared" ref="U222" si="1617">W222</f>
        <v>0</v>
      </c>
      <c r="V222" s="29">
        <v>0</v>
      </c>
      <c r="W222" s="29">
        <v>0</v>
      </c>
      <c r="X222" s="29">
        <v>0</v>
      </c>
      <c r="Y222" s="13">
        <f t="shared" ref="Y222" si="1618">AA222</f>
        <v>0</v>
      </c>
      <c r="Z222" s="29">
        <v>0</v>
      </c>
      <c r="AA222" s="36">
        <v>0</v>
      </c>
      <c r="AB222" s="29">
        <v>0</v>
      </c>
      <c r="AC222" s="13">
        <f t="shared" ref="AC222" si="1619">AE222</f>
        <v>132.1</v>
      </c>
      <c r="AD222" s="29">
        <v>0</v>
      </c>
      <c r="AE222" s="36">
        <v>132.1</v>
      </c>
      <c r="AF222" s="29">
        <v>0</v>
      </c>
      <c r="AG222" s="13">
        <f t="shared" ref="AG222" si="1620">AI222</f>
        <v>0</v>
      </c>
      <c r="AH222" s="29">
        <v>0</v>
      </c>
      <c r="AI222" s="29">
        <v>0</v>
      </c>
      <c r="AJ222" s="29">
        <v>0</v>
      </c>
      <c r="AK222" s="13">
        <f t="shared" ref="AK222" si="1621">AM222</f>
        <v>0</v>
      </c>
      <c r="AL222" s="29">
        <v>0</v>
      </c>
      <c r="AM222" s="29">
        <v>0</v>
      </c>
      <c r="AN222" s="29">
        <v>0</v>
      </c>
      <c r="AO222" s="13">
        <f t="shared" ref="AO222" si="1622">AQ222</f>
        <v>0</v>
      </c>
      <c r="AP222" s="29">
        <v>0</v>
      </c>
      <c r="AQ222" s="29">
        <v>0</v>
      </c>
      <c r="AR222" s="29">
        <v>0</v>
      </c>
      <c r="AS222" s="13">
        <f t="shared" ref="AS222" si="1623">AU222</f>
        <v>0</v>
      </c>
      <c r="AT222" s="29">
        <v>0</v>
      </c>
      <c r="AU222" s="29">
        <v>0</v>
      </c>
      <c r="AV222" s="29">
        <v>0</v>
      </c>
      <c r="AW222" s="13">
        <f t="shared" ref="AW222" si="1624">AY222</f>
        <v>0</v>
      </c>
      <c r="AX222" s="29">
        <v>0</v>
      </c>
      <c r="AY222" s="29">
        <v>0</v>
      </c>
      <c r="AZ222" s="29">
        <v>0</v>
      </c>
    </row>
    <row r="223" spans="1:52" ht="70.5" customHeight="1" x14ac:dyDescent="0.25">
      <c r="A223" s="10" t="s">
        <v>532</v>
      </c>
      <c r="B223" s="45" t="s">
        <v>533</v>
      </c>
      <c r="C223" s="41" t="s">
        <v>22</v>
      </c>
      <c r="D223" s="11" t="s">
        <v>54</v>
      </c>
      <c r="E223" s="13">
        <f t="shared" ref="E223" si="1625">I223+M223+Q223+U223+Y223+AC223+AG223+AK223+AO223</f>
        <v>1339.6</v>
      </c>
      <c r="F223" s="13">
        <f t="shared" ref="F223" si="1626">J223+N223+R223+V223+Z223+AD223+AH223+AL223+AP223</f>
        <v>0</v>
      </c>
      <c r="G223" s="13">
        <f t="shared" ref="G223" si="1627">K223+O223+S223+W223+AA223+AE223+AI223+AM223+AQ223</f>
        <v>1339.6</v>
      </c>
      <c r="H223" s="13">
        <f t="shared" ref="H223" si="1628">L223+P223+T223+X223+AB223+AF223+AJ223+AN223+AR223</f>
        <v>0</v>
      </c>
      <c r="I223" s="13">
        <f t="shared" ref="I223" si="1629">K223</f>
        <v>0</v>
      </c>
      <c r="J223" s="29">
        <v>0</v>
      </c>
      <c r="K223" s="13">
        <v>0</v>
      </c>
      <c r="L223" s="29">
        <v>0</v>
      </c>
      <c r="M223" s="13">
        <f t="shared" ref="M223" si="1630">O223</f>
        <v>0</v>
      </c>
      <c r="N223" s="29">
        <v>0</v>
      </c>
      <c r="O223" s="36">
        <v>0</v>
      </c>
      <c r="P223" s="29">
        <v>0</v>
      </c>
      <c r="Q223" s="13">
        <f t="shared" ref="Q223" si="1631">S223</f>
        <v>0</v>
      </c>
      <c r="R223" s="29">
        <v>0</v>
      </c>
      <c r="S223" s="36">
        <v>0</v>
      </c>
      <c r="T223" s="29">
        <v>0</v>
      </c>
      <c r="U223" s="13">
        <f t="shared" ref="U223" si="1632">W223</f>
        <v>0</v>
      </c>
      <c r="V223" s="29">
        <v>0</v>
      </c>
      <c r="W223" s="29">
        <v>0</v>
      </c>
      <c r="X223" s="29">
        <v>0</v>
      </c>
      <c r="Y223" s="13">
        <f t="shared" ref="Y223" si="1633">AA223</f>
        <v>0</v>
      </c>
      <c r="Z223" s="29">
        <v>0</v>
      </c>
      <c r="AA223" s="36">
        <v>0</v>
      </c>
      <c r="AB223" s="29">
        <v>0</v>
      </c>
      <c r="AC223" s="13">
        <f t="shared" ref="AC223" si="1634">AE223</f>
        <v>1339.6</v>
      </c>
      <c r="AD223" s="29">
        <v>0</v>
      </c>
      <c r="AE223" s="36">
        <v>1339.6</v>
      </c>
      <c r="AF223" s="29">
        <v>0</v>
      </c>
      <c r="AG223" s="13">
        <f t="shared" ref="AG223" si="1635">AI223</f>
        <v>0</v>
      </c>
      <c r="AH223" s="29">
        <v>0</v>
      </c>
      <c r="AI223" s="29">
        <v>0</v>
      </c>
      <c r="AJ223" s="29">
        <v>0</v>
      </c>
      <c r="AK223" s="13">
        <f t="shared" ref="AK223" si="1636">AM223</f>
        <v>0</v>
      </c>
      <c r="AL223" s="29">
        <v>0</v>
      </c>
      <c r="AM223" s="29">
        <v>0</v>
      </c>
      <c r="AN223" s="29">
        <v>0</v>
      </c>
      <c r="AO223" s="13">
        <f t="shared" ref="AO223" si="1637">AQ223</f>
        <v>0</v>
      </c>
      <c r="AP223" s="29">
        <v>0</v>
      </c>
      <c r="AQ223" s="29">
        <v>0</v>
      </c>
      <c r="AR223" s="29">
        <v>0</v>
      </c>
      <c r="AS223" s="13">
        <f t="shared" ref="AS223" si="1638">AU223</f>
        <v>0</v>
      </c>
      <c r="AT223" s="29">
        <v>0</v>
      </c>
      <c r="AU223" s="29">
        <v>0</v>
      </c>
      <c r="AV223" s="29">
        <v>0</v>
      </c>
      <c r="AW223" s="13">
        <f t="shared" ref="AW223" si="1639">AY223</f>
        <v>0</v>
      </c>
      <c r="AX223" s="29">
        <v>0</v>
      </c>
      <c r="AY223" s="29">
        <v>0</v>
      </c>
      <c r="AZ223" s="29">
        <v>0</v>
      </c>
    </row>
    <row r="224" spans="1:52" ht="63.75" customHeight="1" x14ac:dyDescent="0.25">
      <c r="A224" s="10" t="s">
        <v>206</v>
      </c>
      <c r="B224" s="92" t="s">
        <v>445</v>
      </c>
      <c r="C224" s="92"/>
      <c r="D224" s="92"/>
      <c r="E224" s="8">
        <f>SUM(E225)</f>
        <v>87.6</v>
      </c>
      <c r="F224" s="8">
        <f t="shared" ref="F224:AZ224" si="1640">SUM(F225)</f>
        <v>0</v>
      </c>
      <c r="G224" s="8">
        <f t="shared" si="1640"/>
        <v>87.6</v>
      </c>
      <c r="H224" s="8">
        <f t="shared" si="1640"/>
        <v>0</v>
      </c>
      <c r="I224" s="8">
        <f t="shared" si="1640"/>
        <v>0</v>
      </c>
      <c r="J224" s="8">
        <f t="shared" si="1640"/>
        <v>0</v>
      </c>
      <c r="K224" s="8">
        <f t="shared" si="1640"/>
        <v>0</v>
      </c>
      <c r="L224" s="8">
        <f t="shared" si="1640"/>
        <v>0</v>
      </c>
      <c r="M224" s="8">
        <f t="shared" si="1640"/>
        <v>0</v>
      </c>
      <c r="N224" s="8">
        <f t="shared" si="1640"/>
        <v>0</v>
      </c>
      <c r="O224" s="8">
        <f t="shared" si="1640"/>
        <v>0</v>
      </c>
      <c r="P224" s="8">
        <f t="shared" si="1640"/>
        <v>0</v>
      </c>
      <c r="Q224" s="8">
        <f t="shared" si="1640"/>
        <v>0</v>
      </c>
      <c r="R224" s="8">
        <f t="shared" si="1640"/>
        <v>0</v>
      </c>
      <c r="S224" s="8">
        <f t="shared" si="1640"/>
        <v>0</v>
      </c>
      <c r="T224" s="8">
        <f t="shared" si="1640"/>
        <v>0</v>
      </c>
      <c r="U224" s="8">
        <f t="shared" si="1640"/>
        <v>0</v>
      </c>
      <c r="V224" s="8">
        <f t="shared" si="1640"/>
        <v>0</v>
      </c>
      <c r="W224" s="8">
        <f t="shared" si="1640"/>
        <v>0</v>
      </c>
      <c r="X224" s="8">
        <f t="shared" si="1640"/>
        <v>0</v>
      </c>
      <c r="Y224" s="8">
        <f t="shared" si="1640"/>
        <v>87.6</v>
      </c>
      <c r="Z224" s="8">
        <f t="shared" si="1640"/>
        <v>0</v>
      </c>
      <c r="AA224" s="8">
        <f t="shared" si="1640"/>
        <v>87.6</v>
      </c>
      <c r="AB224" s="8">
        <f t="shared" si="1640"/>
        <v>0</v>
      </c>
      <c r="AC224" s="8">
        <f t="shared" si="1640"/>
        <v>0</v>
      </c>
      <c r="AD224" s="8">
        <f t="shared" si="1640"/>
        <v>0</v>
      </c>
      <c r="AE224" s="8">
        <f t="shared" si="1640"/>
        <v>0</v>
      </c>
      <c r="AF224" s="8">
        <f t="shared" si="1640"/>
        <v>0</v>
      </c>
      <c r="AG224" s="8">
        <f t="shared" si="1640"/>
        <v>0</v>
      </c>
      <c r="AH224" s="8">
        <f t="shared" si="1640"/>
        <v>0</v>
      </c>
      <c r="AI224" s="8">
        <f t="shared" si="1640"/>
        <v>0</v>
      </c>
      <c r="AJ224" s="8">
        <f t="shared" si="1640"/>
        <v>0</v>
      </c>
      <c r="AK224" s="8">
        <f t="shared" si="1640"/>
        <v>0</v>
      </c>
      <c r="AL224" s="8">
        <f t="shared" si="1640"/>
        <v>0</v>
      </c>
      <c r="AM224" s="8">
        <f t="shared" si="1640"/>
        <v>0</v>
      </c>
      <c r="AN224" s="8">
        <f t="shared" si="1640"/>
        <v>0</v>
      </c>
      <c r="AO224" s="8">
        <f t="shared" si="1640"/>
        <v>0</v>
      </c>
      <c r="AP224" s="8">
        <f t="shared" si="1640"/>
        <v>0</v>
      </c>
      <c r="AQ224" s="8">
        <f t="shared" si="1640"/>
        <v>0</v>
      </c>
      <c r="AR224" s="8">
        <f t="shared" si="1640"/>
        <v>0</v>
      </c>
      <c r="AS224" s="8">
        <f t="shared" si="1640"/>
        <v>0</v>
      </c>
      <c r="AT224" s="8">
        <f t="shared" si="1640"/>
        <v>0</v>
      </c>
      <c r="AU224" s="8">
        <f t="shared" si="1640"/>
        <v>0</v>
      </c>
      <c r="AV224" s="8">
        <f t="shared" si="1640"/>
        <v>0</v>
      </c>
      <c r="AW224" s="8">
        <f t="shared" si="1640"/>
        <v>0</v>
      </c>
      <c r="AX224" s="8">
        <f t="shared" si="1640"/>
        <v>0</v>
      </c>
      <c r="AY224" s="8">
        <f t="shared" si="1640"/>
        <v>0</v>
      </c>
      <c r="AZ224" s="8">
        <f t="shared" si="1640"/>
        <v>0</v>
      </c>
    </row>
    <row r="225" spans="1:52" ht="149.25" customHeight="1" x14ac:dyDescent="0.25">
      <c r="A225" s="10" t="s">
        <v>446</v>
      </c>
      <c r="B225" s="45" t="s">
        <v>447</v>
      </c>
      <c r="C225" s="41" t="s">
        <v>22</v>
      </c>
      <c r="D225" s="11" t="s">
        <v>54</v>
      </c>
      <c r="E225" s="13">
        <f t="shared" ref="E225" si="1641">I225+M225+Q225+U225+Y225+AC225+AG225+AK225+AO225</f>
        <v>87.6</v>
      </c>
      <c r="F225" s="13">
        <f t="shared" ref="F225" si="1642">J225+N225+R225+V225+Z225+AD225+AH225+AL225+AP225</f>
        <v>0</v>
      </c>
      <c r="G225" s="13">
        <f t="shared" ref="G225" si="1643">K225+O225+S225+W225+AA225+AE225+AI225+AM225+AQ225</f>
        <v>87.6</v>
      </c>
      <c r="H225" s="13">
        <f t="shared" ref="H225" si="1644">L225+P225+T225+X225+AB225+AF225+AJ225+AN225+AR225</f>
        <v>0</v>
      </c>
      <c r="I225" s="13">
        <f t="shared" ref="I225" si="1645">K225</f>
        <v>0</v>
      </c>
      <c r="J225" s="29">
        <v>0</v>
      </c>
      <c r="K225" s="13">
        <v>0</v>
      </c>
      <c r="L225" s="29">
        <v>0</v>
      </c>
      <c r="M225" s="13">
        <f t="shared" ref="M225" si="1646">O225</f>
        <v>0</v>
      </c>
      <c r="N225" s="29">
        <v>0</v>
      </c>
      <c r="O225" s="36">
        <v>0</v>
      </c>
      <c r="P225" s="29">
        <v>0</v>
      </c>
      <c r="Q225" s="13">
        <f t="shared" ref="Q225" si="1647">S225</f>
        <v>0</v>
      </c>
      <c r="R225" s="29">
        <v>0</v>
      </c>
      <c r="S225" s="36">
        <v>0</v>
      </c>
      <c r="T225" s="29">
        <v>0</v>
      </c>
      <c r="U225" s="13">
        <f t="shared" ref="U225" si="1648">W225</f>
        <v>0</v>
      </c>
      <c r="V225" s="29">
        <v>0</v>
      </c>
      <c r="W225" s="29">
        <v>0</v>
      </c>
      <c r="X225" s="29">
        <v>0</v>
      </c>
      <c r="Y225" s="13">
        <f t="shared" ref="Y225" si="1649">AA225</f>
        <v>87.6</v>
      </c>
      <c r="Z225" s="29">
        <v>0</v>
      </c>
      <c r="AA225" s="36">
        <v>87.6</v>
      </c>
      <c r="AB225" s="29">
        <v>0</v>
      </c>
      <c r="AC225" s="13">
        <f t="shared" ref="AC225" si="1650">AE225</f>
        <v>0</v>
      </c>
      <c r="AD225" s="29">
        <v>0</v>
      </c>
      <c r="AE225" s="29">
        <v>0</v>
      </c>
      <c r="AF225" s="29">
        <v>0</v>
      </c>
      <c r="AG225" s="13">
        <f t="shared" ref="AG225" si="1651">AI225</f>
        <v>0</v>
      </c>
      <c r="AH225" s="29">
        <v>0</v>
      </c>
      <c r="AI225" s="29">
        <v>0</v>
      </c>
      <c r="AJ225" s="29">
        <v>0</v>
      </c>
      <c r="AK225" s="13">
        <f t="shared" ref="AK225" si="1652">AM225</f>
        <v>0</v>
      </c>
      <c r="AL225" s="29">
        <v>0</v>
      </c>
      <c r="AM225" s="29">
        <v>0</v>
      </c>
      <c r="AN225" s="29">
        <v>0</v>
      </c>
      <c r="AO225" s="13">
        <f t="shared" ref="AO225" si="1653">AQ225</f>
        <v>0</v>
      </c>
      <c r="AP225" s="29">
        <v>0</v>
      </c>
      <c r="AQ225" s="29">
        <v>0</v>
      </c>
      <c r="AR225" s="29">
        <v>0</v>
      </c>
      <c r="AS225" s="13">
        <f t="shared" ref="AS225" si="1654">AU225</f>
        <v>0</v>
      </c>
      <c r="AT225" s="29">
        <v>0</v>
      </c>
      <c r="AU225" s="29">
        <v>0</v>
      </c>
      <c r="AV225" s="29">
        <v>0</v>
      </c>
      <c r="AW225" s="13">
        <f t="shared" ref="AW225" si="1655">AY225</f>
        <v>0</v>
      </c>
      <c r="AX225" s="29">
        <v>0</v>
      </c>
      <c r="AY225" s="29">
        <v>0</v>
      </c>
      <c r="AZ225" s="29">
        <v>0</v>
      </c>
    </row>
    <row r="226" spans="1:52" ht="43.5" customHeight="1" x14ac:dyDescent="0.25">
      <c r="A226" s="10" t="s">
        <v>73</v>
      </c>
      <c r="B226" s="93" t="s">
        <v>75</v>
      </c>
      <c r="C226" s="92"/>
      <c r="D226" s="92"/>
      <c r="E226" s="8">
        <f>SUM(E227)</f>
        <v>97.1</v>
      </c>
      <c r="F226" s="8">
        <f t="shared" ref="F226:AZ226" si="1656">SUM(F227)</f>
        <v>0</v>
      </c>
      <c r="G226" s="8">
        <f t="shared" si="1656"/>
        <v>97.1</v>
      </c>
      <c r="H226" s="8">
        <f t="shared" si="1656"/>
        <v>0</v>
      </c>
      <c r="I226" s="8">
        <f t="shared" si="1656"/>
        <v>33.1</v>
      </c>
      <c r="J226" s="8">
        <f t="shared" si="1656"/>
        <v>0</v>
      </c>
      <c r="K226" s="8">
        <f t="shared" si="1656"/>
        <v>33.1</v>
      </c>
      <c r="L226" s="8">
        <f t="shared" si="1656"/>
        <v>0</v>
      </c>
      <c r="M226" s="8">
        <f t="shared" si="1656"/>
        <v>0</v>
      </c>
      <c r="N226" s="8">
        <f t="shared" si="1656"/>
        <v>0</v>
      </c>
      <c r="O226" s="8">
        <f t="shared" si="1656"/>
        <v>0</v>
      </c>
      <c r="P226" s="8">
        <f t="shared" si="1656"/>
        <v>0</v>
      </c>
      <c r="Q226" s="8">
        <f t="shared" si="1656"/>
        <v>20</v>
      </c>
      <c r="R226" s="8">
        <f t="shared" si="1656"/>
        <v>0</v>
      </c>
      <c r="S226" s="8">
        <f t="shared" si="1656"/>
        <v>20</v>
      </c>
      <c r="T226" s="8">
        <f t="shared" si="1656"/>
        <v>0</v>
      </c>
      <c r="U226" s="8">
        <f t="shared" si="1656"/>
        <v>0</v>
      </c>
      <c r="V226" s="8">
        <f t="shared" si="1656"/>
        <v>0</v>
      </c>
      <c r="W226" s="8">
        <f t="shared" si="1656"/>
        <v>0</v>
      </c>
      <c r="X226" s="8">
        <f t="shared" si="1656"/>
        <v>0</v>
      </c>
      <c r="Y226" s="8">
        <f t="shared" si="1656"/>
        <v>20</v>
      </c>
      <c r="Z226" s="8">
        <f t="shared" si="1656"/>
        <v>0</v>
      </c>
      <c r="AA226" s="8">
        <f t="shared" si="1656"/>
        <v>20</v>
      </c>
      <c r="AB226" s="8">
        <f t="shared" si="1656"/>
        <v>0</v>
      </c>
      <c r="AC226" s="8">
        <f t="shared" si="1656"/>
        <v>24</v>
      </c>
      <c r="AD226" s="8">
        <f t="shared" si="1656"/>
        <v>0</v>
      </c>
      <c r="AE226" s="8">
        <f t="shared" si="1656"/>
        <v>24</v>
      </c>
      <c r="AF226" s="8">
        <f t="shared" si="1656"/>
        <v>0</v>
      </c>
      <c r="AG226" s="8">
        <f t="shared" si="1656"/>
        <v>0</v>
      </c>
      <c r="AH226" s="8">
        <f t="shared" si="1656"/>
        <v>0</v>
      </c>
      <c r="AI226" s="8">
        <f t="shared" si="1656"/>
        <v>0</v>
      </c>
      <c r="AJ226" s="8">
        <f t="shared" si="1656"/>
        <v>0</v>
      </c>
      <c r="AK226" s="8">
        <f t="shared" si="1656"/>
        <v>0</v>
      </c>
      <c r="AL226" s="8">
        <f t="shared" si="1656"/>
        <v>0</v>
      </c>
      <c r="AM226" s="8">
        <f t="shared" si="1656"/>
        <v>0</v>
      </c>
      <c r="AN226" s="8">
        <f t="shared" si="1656"/>
        <v>0</v>
      </c>
      <c r="AO226" s="8">
        <f t="shared" si="1656"/>
        <v>0</v>
      </c>
      <c r="AP226" s="8">
        <f t="shared" si="1656"/>
        <v>0</v>
      </c>
      <c r="AQ226" s="8">
        <f t="shared" si="1656"/>
        <v>0</v>
      </c>
      <c r="AR226" s="8">
        <f t="shared" si="1656"/>
        <v>0</v>
      </c>
      <c r="AS226" s="8">
        <f t="shared" si="1656"/>
        <v>0</v>
      </c>
      <c r="AT226" s="8">
        <f t="shared" si="1656"/>
        <v>0</v>
      </c>
      <c r="AU226" s="8">
        <f t="shared" si="1656"/>
        <v>0</v>
      </c>
      <c r="AV226" s="8">
        <f t="shared" si="1656"/>
        <v>0</v>
      </c>
      <c r="AW226" s="8">
        <f t="shared" si="1656"/>
        <v>0</v>
      </c>
      <c r="AX226" s="8">
        <f t="shared" si="1656"/>
        <v>0</v>
      </c>
      <c r="AY226" s="8">
        <f t="shared" si="1656"/>
        <v>0</v>
      </c>
      <c r="AZ226" s="8">
        <f t="shared" si="1656"/>
        <v>0</v>
      </c>
    </row>
    <row r="227" spans="1:52" ht="94.5" x14ac:dyDescent="0.25">
      <c r="A227" s="10" t="s">
        <v>74</v>
      </c>
      <c r="B227" s="20" t="s">
        <v>76</v>
      </c>
      <c r="C227" s="11" t="s">
        <v>22</v>
      </c>
      <c r="D227" s="11" t="s">
        <v>23</v>
      </c>
      <c r="E227" s="13">
        <f>I227+M227+Q227+U227+Y227+AC227+AG227+AK227+AO227</f>
        <v>97.1</v>
      </c>
      <c r="F227" s="13">
        <f>J227+N227+R227+V227+Z227+AD227+AH227+AL227+AP227</f>
        <v>0</v>
      </c>
      <c r="G227" s="13">
        <f>K227+O227+S227+W227+AA227+AE227+AI227+AM227+AQ227</f>
        <v>97.1</v>
      </c>
      <c r="H227" s="13">
        <f>L227+P227+T227+X227+AB227+AF227+AJ227+AN227+AR227</f>
        <v>0</v>
      </c>
      <c r="I227" s="13">
        <f>K227</f>
        <v>33.1</v>
      </c>
      <c r="J227" s="29">
        <v>0</v>
      </c>
      <c r="K227" s="13">
        <f>25.8+7.3</f>
        <v>33.1</v>
      </c>
      <c r="L227" s="29">
        <v>0</v>
      </c>
      <c r="M227" s="13">
        <f>O227</f>
        <v>0</v>
      </c>
      <c r="N227" s="29">
        <v>0</v>
      </c>
      <c r="O227" s="29">
        <v>0</v>
      </c>
      <c r="P227" s="29">
        <v>0</v>
      </c>
      <c r="Q227" s="13">
        <f t="shared" ref="Q227" si="1657">S227</f>
        <v>20</v>
      </c>
      <c r="R227" s="29">
        <v>0</v>
      </c>
      <c r="S227" s="29">
        <f>24-4</f>
        <v>20</v>
      </c>
      <c r="T227" s="29">
        <v>0</v>
      </c>
      <c r="U227" s="13">
        <f t="shared" ref="U227" si="1658">W227</f>
        <v>0</v>
      </c>
      <c r="V227" s="29">
        <v>0</v>
      </c>
      <c r="W227" s="29">
        <v>0</v>
      </c>
      <c r="X227" s="29">
        <v>0</v>
      </c>
      <c r="Y227" s="13">
        <f t="shared" ref="Y227" si="1659">AA227</f>
        <v>20</v>
      </c>
      <c r="Z227" s="29">
        <v>0</v>
      </c>
      <c r="AA227" s="36">
        <f>24+24-28</f>
        <v>20</v>
      </c>
      <c r="AB227" s="29">
        <v>0</v>
      </c>
      <c r="AC227" s="13">
        <f t="shared" ref="AC227" si="1660">AE227</f>
        <v>24</v>
      </c>
      <c r="AD227" s="29">
        <v>0</v>
      </c>
      <c r="AE227" s="36">
        <v>24</v>
      </c>
      <c r="AF227" s="29">
        <v>0</v>
      </c>
      <c r="AG227" s="13">
        <f t="shared" ref="AG227" si="1661">AI227</f>
        <v>0</v>
      </c>
      <c r="AH227" s="29">
        <v>0</v>
      </c>
      <c r="AI227" s="29">
        <v>0</v>
      </c>
      <c r="AJ227" s="29">
        <v>0</v>
      </c>
      <c r="AK227" s="13">
        <f t="shared" ref="AK227" si="1662">AM227</f>
        <v>0</v>
      </c>
      <c r="AL227" s="29">
        <v>0</v>
      </c>
      <c r="AM227" s="29">
        <v>0</v>
      </c>
      <c r="AN227" s="29">
        <v>0</v>
      </c>
      <c r="AO227" s="13">
        <f t="shared" ref="AO227" si="1663">AQ227</f>
        <v>0</v>
      </c>
      <c r="AP227" s="29">
        <v>0</v>
      </c>
      <c r="AQ227" s="29">
        <v>0</v>
      </c>
      <c r="AR227" s="29">
        <v>0</v>
      </c>
      <c r="AS227" s="13">
        <f t="shared" ref="AS227" si="1664">AU227</f>
        <v>0</v>
      </c>
      <c r="AT227" s="29">
        <v>0</v>
      </c>
      <c r="AU227" s="29">
        <v>0</v>
      </c>
      <c r="AV227" s="29">
        <v>0</v>
      </c>
      <c r="AW227" s="13">
        <f t="shared" ref="AW227" si="1665">AY227</f>
        <v>0</v>
      </c>
      <c r="AX227" s="29">
        <v>0</v>
      </c>
      <c r="AY227" s="29">
        <v>0</v>
      </c>
      <c r="AZ227" s="29">
        <v>0</v>
      </c>
    </row>
    <row r="228" spans="1:52" ht="43.5" customHeight="1" x14ac:dyDescent="0.25">
      <c r="A228" s="10" t="s">
        <v>125</v>
      </c>
      <c r="B228" s="92" t="s">
        <v>127</v>
      </c>
      <c r="C228" s="92"/>
      <c r="D228" s="92"/>
      <c r="E228" s="8">
        <f>SUM(E229:E240)</f>
        <v>3467.7000000000007</v>
      </c>
      <c r="F228" s="8">
        <f t="shared" ref="F228:AZ228" si="1666">SUM(F229:F240)</f>
        <v>0</v>
      </c>
      <c r="G228" s="8">
        <f t="shared" si="1666"/>
        <v>3467.7000000000007</v>
      </c>
      <c r="H228" s="8">
        <f t="shared" si="1666"/>
        <v>0</v>
      </c>
      <c r="I228" s="8">
        <f t="shared" si="1666"/>
        <v>63.7</v>
      </c>
      <c r="J228" s="8">
        <f t="shared" si="1666"/>
        <v>0</v>
      </c>
      <c r="K228" s="8">
        <f t="shared" si="1666"/>
        <v>63.7</v>
      </c>
      <c r="L228" s="8">
        <f t="shared" si="1666"/>
        <v>0</v>
      </c>
      <c r="M228" s="8">
        <f t="shared" si="1666"/>
        <v>689.9</v>
      </c>
      <c r="N228" s="8">
        <f t="shared" si="1666"/>
        <v>0</v>
      </c>
      <c r="O228" s="8">
        <f t="shared" si="1666"/>
        <v>689.9</v>
      </c>
      <c r="P228" s="8">
        <f t="shared" si="1666"/>
        <v>0</v>
      </c>
      <c r="Q228" s="8">
        <f t="shared" si="1666"/>
        <v>1133.6999999999998</v>
      </c>
      <c r="R228" s="8">
        <f t="shared" si="1666"/>
        <v>0</v>
      </c>
      <c r="S228" s="8">
        <f t="shared" si="1666"/>
        <v>1133.6999999999998</v>
      </c>
      <c r="T228" s="8">
        <f t="shared" si="1666"/>
        <v>0</v>
      </c>
      <c r="U228" s="8">
        <f t="shared" si="1666"/>
        <v>887.4</v>
      </c>
      <c r="V228" s="8">
        <f t="shared" si="1666"/>
        <v>0</v>
      </c>
      <c r="W228" s="8">
        <f t="shared" si="1666"/>
        <v>887.4</v>
      </c>
      <c r="X228" s="8">
        <f t="shared" si="1666"/>
        <v>0</v>
      </c>
      <c r="Y228" s="8">
        <f t="shared" si="1666"/>
        <v>693</v>
      </c>
      <c r="Z228" s="8">
        <f t="shared" si="1666"/>
        <v>0</v>
      </c>
      <c r="AA228" s="8">
        <f t="shared" si="1666"/>
        <v>693</v>
      </c>
      <c r="AB228" s="8">
        <f t="shared" si="1666"/>
        <v>0</v>
      </c>
      <c r="AC228" s="8">
        <f t="shared" si="1666"/>
        <v>0</v>
      </c>
      <c r="AD228" s="8">
        <f t="shared" si="1666"/>
        <v>0</v>
      </c>
      <c r="AE228" s="8">
        <f t="shared" si="1666"/>
        <v>0</v>
      </c>
      <c r="AF228" s="8">
        <f t="shared" si="1666"/>
        <v>0</v>
      </c>
      <c r="AG228" s="8">
        <f t="shared" si="1666"/>
        <v>0</v>
      </c>
      <c r="AH228" s="8">
        <f t="shared" si="1666"/>
        <v>0</v>
      </c>
      <c r="AI228" s="8">
        <f t="shared" si="1666"/>
        <v>0</v>
      </c>
      <c r="AJ228" s="8">
        <f t="shared" si="1666"/>
        <v>0</v>
      </c>
      <c r="AK228" s="8">
        <f t="shared" si="1666"/>
        <v>0</v>
      </c>
      <c r="AL228" s="8">
        <f t="shared" si="1666"/>
        <v>0</v>
      </c>
      <c r="AM228" s="8">
        <f t="shared" si="1666"/>
        <v>0</v>
      </c>
      <c r="AN228" s="8">
        <f t="shared" si="1666"/>
        <v>0</v>
      </c>
      <c r="AO228" s="8">
        <f t="shared" si="1666"/>
        <v>0</v>
      </c>
      <c r="AP228" s="8">
        <f t="shared" si="1666"/>
        <v>0</v>
      </c>
      <c r="AQ228" s="8">
        <f t="shared" si="1666"/>
        <v>0</v>
      </c>
      <c r="AR228" s="8">
        <f t="shared" si="1666"/>
        <v>0</v>
      </c>
      <c r="AS228" s="8">
        <f t="shared" si="1666"/>
        <v>0</v>
      </c>
      <c r="AT228" s="8">
        <f t="shared" si="1666"/>
        <v>0</v>
      </c>
      <c r="AU228" s="8">
        <f t="shared" si="1666"/>
        <v>0</v>
      </c>
      <c r="AV228" s="8">
        <f t="shared" si="1666"/>
        <v>0</v>
      </c>
      <c r="AW228" s="8">
        <f t="shared" si="1666"/>
        <v>0</v>
      </c>
      <c r="AX228" s="8">
        <f t="shared" si="1666"/>
        <v>0</v>
      </c>
      <c r="AY228" s="8">
        <f t="shared" si="1666"/>
        <v>0</v>
      </c>
      <c r="AZ228" s="8">
        <f t="shared" si="1666"/>
        <v>0</v>
      </c>
    </row>
    <row r="229" spans="1:52" ht="94.5" x14ac:dyDescent="0.25">
      <c r="A229" s="10" t="s">
        <v>126</v>
      </c>
      <c r="B229" s="20" t="s">
        <v>136</v>
      </c>
      <c r="C229" s="11" t="s">
        <v>22</v>
      </c>
      <c r="D229" s="11" t="s">
        <v>54</v>
      </c>
      <c r="E229" s="13">
        <f t="shared" ref="E229:H236" si="1667">I229+M229+Q229+U229+Y229+AC229+AG229+AK229+AO229</f>
        <v>63.7</v>
      </c>
      <c r="F229" s="13">
        <f t="shared" si="1667"/>
        <v>0</v>
      </c>
      <c r="G229" s="13">
        <f t="shared" si="1667"/>
        <v>63.7</v>
      </c>
      <c r="H229" s="13">
        <f t="shared" si="1667"/>
        <v>0</v>
      </c>
      <c r="I229" s="13">
        <f t="shared" ref="I229:I235" si="1668">K229</f>
        <v>63.7</v>
      </c>
      <c r="J229" s="29">
        <v>0</v>
      </c>
      <c r="K229" s="13">
        <v>63.7</v>
      </c>
      <c r="L229" s="29">
        <v>0</v>
      </c>
      <c r="M229" s="13">
        <f t="shared" ref="M229:M235" si="1669">O229</f>
        <v>0</v>
      </c>
      <c r="N229" s="29">
        <v>0</v>
      </c>
      <c r="O229" s="29">
        <v>0</v>
      </c>
      <c r="P229" s="29">
        <v>0</v>
      </c>
      <c r="Q229" s="13">
        <f t="shared" ref="Q229" si="1670">S229</f>
        <v>0</v>
      </c>
      <c r="R229" s="29">
        <v>0</v>
      </c>
      <c r="S229" s="29">
        <v>0</v>
      </c>
      <c r="T229" s="29">
        <v>0</v>
      </c>
      <c r="U229" s="13">
        <f t="shared" ref="U229" si="1671">W229</f>
        <v>0</v>
      </c>
      <c r="V229" s="29">
        <v>0</v>
      </c>
      <c r="W229" s="29">
        <v>0</v>
      </c>
      <c r="X229" s="29">
        <v>0</v>
      </c>
      <c r="Y229" s="13">
        <f t="shared" ref="Y229" si="1672">AA229</f>
        <v>0</v>
      </c>
      <c r="Z229" s="29">
        <v>0</v>
      </c>
      <c r="AA229" s="29">
        <v>0</v>
      </c>
      <c r="AB229" s="29">
        <v>0</v>
      </c>
      <c r="AC229" s="13">
        <f t="shared" ref="AC229" si="1673">AE229</f>
        <v>0</v>
      </c>
      <c r="AD229" s="29">
        <v>0</v>
      </c>
      <c r="AE229" s="29">
        <v>0</v>
      </c>
      <c r="AF229" s="29">
        <v>0</v>
      </c>
      <c r="AG229" s="13">
        <f t="shared" ref="AG229" si="1674">AI229</f>
        <v>0</v>
      </c>
      <c r="AH229" s="29">
        <v>0</v>
      </c>
      <c r="AI229" s="29">
        <v>0</v>
      </c>
      <c r="AJ229" s="29">
        <v>0</v>
      </c>
      <c r="AK229" s="13">
        <f t="shared" ref="AK229" si="1675">AM229</f>
        <v>0</v>
      </c>
      <c r="AL229" s="29">
        <v>0</v>
      </c>
      <c r="AM229" s="29">
        <v>0</v>
      </c>
      <c r="AN229" s="29">
        <v>0</v>
      </c>
      <c r="AO229" s="13">
        <f t="shared" ref="AO229" si="1676">AQ229</f>
        <v>0</v>
      </c>
      <c r="AP229" s="29">
        <v>0</v>
      </c>
      <c r="AQ229" s="29">
        <v>0</v>
      </c>
      <c r="AR229" s="29">
        <v>0</v>
      </c>
      <c r="AS229" s="13">
        <f t="shared" ref="AS229" si="1677">AU229</f>
        <v>0</v>
      </c>
      <c r="AT229" s="29">
        <v>0</v>
      </c>
      <c r="AU229" s="29">
        <v>0</v>
      </c>
      <c r="AV229" s="29">
        <v>0</v>
      </c>
      <c r="AW229" s="13">
        <f t="shared" ref="AW229" si="1678">AY229</f>
        <v>0</v>
      </c>
      <c r="AX229" s="29">
        <v>0</v>
      </c>
      <c r="AY229" s="29">
        <v>0</v>
      </c>
      <c r="AZ229" s="29">
        <v>0</v>
      </c>
    </row>
    <row r="230" spans="1:52" ht="78.75" x14ac:dyDescent="0.25">
      <c r="A230" s="10" t="s">
        <v>138</v>
      </c>
      <c r="B230" s="20" t="s">
        <v>221</v>
      </c>
      <c r="C230" s="11" t="s">
        <v>22</v>
      </c>
      <c r="D230" s="11" t="s">
        <v>54</v>
      </c>
      <c r="E230" s="13">
        <f t="shared" si="1667"/>
        <v>689.9</v>
      </c>
      <c r="F230" s="13">
        <f t="shared" si="1667"/>
        <v>0</v>
      </c>
      <c r="G230" s="13">
        <f t="shared" si="1667"/>
        <v>689.9</v>
      </c>
      <c r="H230" s="13">
        <f t="shared" si="1667"/>
        <v>0</v>
      </c>
      <c r="I230" s="13">
        <f t="shared" si="1668"/>
        <v>0</v>
      </c>
      <c r="J230" s="29">
        <v>0</v>
      </c>
      <c r="K230" s="13">
        <v>0</v>
      </c>
      <c r="L230" s="29">
        <v>0</v>
      </c>
      <c r="M230" s="13">
        <f t="shared" si="1669"/>
        <v>689.9</v>
      </c>
      <c r="N230" s="29">
        <v>0</v>
      </c>
      <c r="O230" s="36">
        <v>689.9</v>
      </c>
      <c r="P230" s="29">
        <v>0</v>
      </c>
      <c r="Q230" s="13">
        <f t="shared" ref="Q230" si="1679">S230</f>
        <v>0</v>
      </c>
      <c r="R230" s="29">
        <v>0</v>
      </c>
      <c r="S230" s="29">
        <v>0</v>
      </c>
      <c r="T230" s="29">
        <v>0</v>
      </c>
      <c r="U230" s="13">
        <f t="shared" ref="U230" si="1680">W230</f>
        <v>0</v>
      </c>
      <c r="V230" s="29">
        <v>0</v>
      </c>
      <c r="W230" s="29">
        <v>0</v>
      </c>
      <c r="X230" s="29">
        <v>0</v>
      </c>
      <c r="Y230" s="13">
        <f t="shared" ref="Y230" si="1681">AA230</f>
        <v>0</v>
      </c>
      <c r="Z230" s="29">
        <v>0</v>
      </c>
      <c r="AA230" s="29">
        <v>0</v>
      </c>
      <c r="AB230" s="29">
        <v>0</v>
      </c>
      <c r="AC230" s="13">
        <f t="shared" ref="AC230" si="1682">AE230</f>
        <v>0</v>
      </c>
      <c r="AD230" s="29">
        <v>0</v>
      </c>
      <c r="AE230" s="29">
        <v>0</v>
      </c>
      <c r="AF230" s="29">
        <v>0</v>
      </c>
      <c r="AG230" s="13">
        <f t="shared" ref="AG230" si="1683">AI230</f>
        <v>0</v>
      </c>
      <c r="AH230" s="29">
        <v>0</v>
      </c>
      <c r="AI230" s="29">
        <v>0</v>
      </c>
      <c r="AJ230" s="29">
        <v>0</v>
      </c>
      <c r="AK230" s="13">
        <f t="shared" ref="AK230" si="1684">AM230</f>
        <v>0</v>
      </c>
      <c r="AL230" s="29">
        <v>0</v>
      </c>
      <c r="AM230" s="29">
        <v>0</v>
      </c>
      <c r="AN230" s="29">
        <v>0</v>
      </c>
      <c r="AO230" s="13">
        <f t="shared" ref="AO230" si="1685">AQ230</f>
        <v>0</v>
      </c>
      <c r="AP230" s="29">
        <v>0</v>
      </c>
      <c r="AQ230" s="29">
        <v>0</v>
      </c>
      <c r="AR230" s="29">
        <v>0</v>
      </c>
      <c r="AS230" s="13">
        <f t="shared" ref="AS230" si="1686">AU230</f>
        <v>0</v>
      </c>
      <c r="AT230" s="29">
        <v>0</v>
      </c>
      <c r="AU230" s="29">
        <v>0</v>
      </c>
      <c r="AV230" s="29">
        <v>0</v>
      </c>
      <c r="AW230" s="13">
        <f t="shared" ref="AW230" si="1687">AY230</f>
        <v>0</v>
      </c>
      <c r="AX230" s="29">
        <v>0</v>
      </c>
      <c r="AY230" s="29">
        <v>0</v>
      </c>
      <c r="AZ230" s="29">
        <v>0</v>
      </c>
    </row>
    <row r="231" spans="1:52" ht="78.75" x14ac:dyDescent="0.25">
      <c r="A231" s="10" t="s">
        <v>301</v>
      </c>
      <c r="B231" s="20" t="s">
        <v>299</v>
      </c>
      <c r="C231" s="11" t="s">
        <v>22</v>
      </c>
      <c r="D231" s="11" t="s">
        <v>54</v>
      </c>
      <c r="E231" s="13">
        <f t="shared" si="1667"/>
        <v>809.4</v>
      </c>
      <c r="F231" s="13">
        <f t="shared" si="1667"/>
        <v>0</v>
      </c>
      <c r="G231" s="13">
        <f t="shared" si="1667"/>
        <v>809.4</v>
      </c>
      <c r="H231" s="13">
        <f t="shared" si="1667"/>
        <v>0</v>
      </c>
      <c r="I231" s="13">
        <f t="shared" si="1668"/>
        <v>0</v>
      </c>
      <c r="J231" s="29">
        <v>0</v>
      </c>
      <c r="K231" s="13">
        <v>0</v>
      </c>
      <c r="L231" s="29">
        <v>0</v>
      </c>
      <c r="M231" s="13">
        <f t="shared" si="1669"/>
        <v>0</v>
      </c>
      <c r="N231" s="29">
        <v>0</v>
      </c>
      <c r="O231" s="36">
        <v>0</v>
      </c>
      <c r="P231" s="29">
        <v>0</v>
      </c>
      <c r="Q231" s="13">
        <f t="shared" ref="Q231:Q232" si="1688">S231</f>
        <v>391.4</v>
      </c>
      <c r="R231" s="29">
        <v>0</v>
      </c>
      <c r="S231" s="36">
        <v>391.4</v>
      </c>
      <c r="T231" s="29">
        <v>0</v>
      </c>
      <c r="U231" s="13">
        <f t="shared" ref="U231:U232" si="1689">W231</f>
        <v>418</v>
      </c>
      <c r="V231" s="29">
        <v>0</v>
      </c>
      <c r="W231" s="36">
        <v>418</v>
      </c>
      <c r="X231" s="29">
        <v>0</v>
      </c>
      <c r="Y231" s="13">
        <f t="shared" ref="Y231:Y232" si="1690">AA231</f>
        <v>0</v>
      </c>
      <c r="Z231" s="29">
        <v>0</v>
      </c>
      <c r="AA231" s="29">
        <v>0</v>
      </c>
      <c r="AB231" s="29">
        <v>0</v>
      </c>
      <c r="AC231" s="13">
        <f t="shared" ref="AC231:AC232" si="1691">AE231</f>
        <v>0</v>
      </c>
      <c r="AD231" s="29">
        <v>0</v>
      </c>
      <c r="AE231" s="29">
        <v>0</v>
      </c>
      <c r="AF231" s="29">
        <v>0</v>
      </c>
      <c r="AG231" s="13">
        <f t="shared" ref="AG231:AG232" si="1692">AI231</f>
        <v>0</v>
      </c>
      <c r="AH231" s="29">
        <v>0</v>
      </c>
      <c r="AI231" s="29">
        <v>0</v>
      </c>
      <c r="AJ231" s="29">
        <v>0</v>
      </c>
      <c r="AK231" s="13">
        <f t="shared" ref="AK231:AK232" si="1693">AM231</f>
        <v>0</v>
      </c>
      <c r="AL231" s="29">
        <v>0</v>
      </c>
      <c r="AM231" s="29">
        <v>0</v>
      </c>
      <c r="AN231" s="29">
        <v>0</v>
      </c>
      <c r="AO231" s="13">
        <f t="shared" ref="AO231:AO232" si="1694">AQ231</f>
        <v>0</v>
      </c>
      <c r="AP231" s="29">
        <v>0</v>
      </c>
      <c r="AQ231" s="29">
        <v>0</v>
      </c>
      <c r="AR231" s="29">
        <v>0</v>
      </c>
      <c r="AS231" s="13">
        <f t="shared" ref="AS231:AS232" si="1695">AU231</f>
        <v>0</v>
      </c>
      <c r="AT231" s="29">
        <v>0</v>
      </c>
      <c r="AU231" s="29">
        <v>0</v>
      </c>
      <c r="AV231" s="29">
        <v>0</v>
      </c>
      <c r="AW231" s="13">
        <f t="shared" ref="AW231:AW232" si="1696">AY231</f>
        <v>0</v>
      </c>
      <c r="AX231" s="29">
        <v>0</v>
      </c>
      <c r="AY231" s="29">
        <v>0</v>
      </c>
      <c r="AZ231" s="29">
        <v>0</v>
      </c>
    </row>
    <row r="232" spans="1:52" ht="78.75" x14ac:dyDescent="0.25">
      <c r="A232" s="10" t="s">
        <v>302</v>
      </c>
      <c r="B232" s="20" t="s">
        <v>300</v>
      </c>
      <c r="C232" s="11" t="s">
        <v>22</v>
      </c>
      <c r="D232" s="11" t="s">
        <v>54</v>
      </c>
      <c r="E232" s="13">
        <f t="shared" si="1667"/>
        <v>809.4</v>
      </c>
      <c r="F232" s="13">
        <f t="shared" si="1667"/>
        <v>0</v>
      </c>
      <c r="G232" s="13">
        <f t="shared" si="1667"/>
        <v>809.4</v>
      </c>
      <c r="H232" s="13">
        <f t="shared" si="1667"/>
        <v>0</v>
      </c>
      <c r="I232" s="13">
        <f t="shared" si="1668"/>
        <v>0</v>
      </c>
      <c r="J232" s="29">
        <v>0</v>
      </c>
      <c r="K232" s="13">
        <v>0</v>
      </c>
      <c r="L232" s="29">
        <v>0</v>
      </c>
      <c r="M232" s="13">
        <f t="shared" si="1669"/>
        <v>0</v>
      </c>
      <c r="N232" s="29">
        <v>0</v>
      </c>
      <c r="O232" s="36">
        <v>0</v>
      </c>
      <c r="P232" s="29">
        <v>0</v>
      </c>
      <c r="Q232" s="13">
        <f t="shared" si="1688"/>
        <v>391.4</v>
      </c>
      <c r="R232" s="29">
        <v>0</v>
      </c>
      <c r="S232" s="36">
        <v>391.4</v>
      </c>
      <c r="T232" s="29">
        <v>0</v>
      </c>
      <c r="U232" s="13">
        <f t="shared" si="1689"/>
        <v>418</v>
      </c>
      <c r="V232" s="29">
        <v>0</v>
      </c>
      <c r="W232" s="36">
        <v>418</v>
      </c>
      <c r="X232" s="29">
        <v>0</v>
      </c>
      <c r="Y232" s="13">
        <f t="shared" si="1690"/>
        <v>0</v>
      </c>
      <c r="Z232" s="29">
        <v>0</v>
      </c>
      <c r="AA232" s="29">
        <v>0</v>
      </c>
      <c r="AB232" s="29">
        <v>0</v>
      </c>
      <c r="AC232" s="13">
        <f t="shared" si="1691"/>
        <v>0</v>
      </c>
      <c r="AD232" s="29">
        <v>0</v>
      </c>
      <c r="AE232" s="29">
        <v>0</v>
      </c>
      <c r="AF232" s="29">
        <v>0</v>
      </c>
      <c r="AG232" s="13">
        <f t="shared" si="1692"/>
        <v>0</v>
      </c>
      <c r="AH232" s="29">
        <v>0</v>
      </c>
      <c r="AI232" s="29">
        <v>0</v>
      </c>
      <c r="AJ232" s="29">
        <v>0</v>
      </c>
      <c r="AK232" s="13">
        <f t="shared" si="1693"/>
        <v>0</v>
      </c>
      <c r="AL232" s="29">
        <v>0</v>
      </c>
      <c r="AM232" s="29">
        <v>0</v>
      </c>
      <c r="AN232" s="29">
        <v>0</v>
      </c>
      <c r="AO232" s="13">
        <f t="shared" si="1694"/>
        <v>0</v>
      </c>
      <c r="AP232" s="29">
        <v>0</v>
      </c>
      <c r="AQ232" s="29">
        <v>0</v>
      </c>
      <c r="AR232" s="29">
        <v>0</v>
      </c>
      <c r="AS232" s="13">
        <f t="shared" si="1695"/>
        <v>0</v>
      </c>
      <c r="AT232" s="29">
        <v>0</v>
      </c>
      <c r="AU232" s="29">
        <v>0</v>
      </c>
      <c r="AV232" s="29">
        <v>0</v>
      </c>
      <c r="AW232" s="13">
        <f t="shared" si="1696"/>
        <v>0</v>
      </c>
      <c r="AX232" s="29">
        <v>0</v>
      </c>
      <c r="AY232" s="29">
        <v>0</v>
      </c>
      <c r="AZ232" s="29">
        <v>0</v>
      </c>
    </row>
    <row r="233" spans="1:52" ht="94.5" x14ac:dyDescent="0.25">
      <c r="A233" s="10" t="s">
        <v>342</v>
      </c>
      <c r="B233" s="20" t="s">
        <v>343</v>
      </c>
      <c r="C233" s="11" t="s">
        <v>22</v>
      </c>
      <c r="D233" s="11" t="s">
        <v>54</v>
      </c>
      <c r="E233" s="13">
        <f t="shared" si="1667"/>
        <v>131</v>
      </c>
      <c r="F233" s="13">
        <f t="shared" si="1667"/>
        <v>0</v>
      </c>
      <c r="G233" s="13">
        <f t="shared" si="1667"/>
        <v>131</v>
      </c>
      <c r="H233" s="13">
        <f t="shared" si="1667"/>
        <v>0</v>
      </c>
      <c r="I233" s="13">
        <f t="shared" si="1668"/>
        <v>0</v>
      </c>
      <c r="J233" s="29">
        <v>0</v>
      </c>
      <c r="K233" s="13">
        <v>0</v>
      </c>
      <c r="L233" s="29">
        <v>0</v>
      </c>
      <c r="M233" s="13">
        <f t="shared" si="1669"/>
        <v>0</v>
      </c>
      <c r="N233" s="29">
        <v>0</v>
      </c>
      <c r="O233" s="36">
        <v>0</v>
      </c>
      <c r="P233" s="29">
        <v>0</v>
      </c>
      <c r="Q233" s="13">
        <f t="shared" ref="Q233" si="1697">S233</f>
        <v>131</v>
      </c>
      <c r="R233" s="29">
        <v>0</v>
      </c>
      <c r="S233" s="36">
        <v>131</v>
      </c>
      <c r="T233" s="29">
        <v>0</v>
      </c>
      <c r="U233" s="13">
        <f t="shared" ref="U233" si="1698">W233</f>
        <v>0</v>
      </c>
      <c r="V233" s="29">
        <v>0</v>
      </c>
      <c r="W233" s="29">
        <v>0</v>
      </c>
      <c r="X233" s="29">
        <v>0</v>
      </c>
      <c r="Y233" s="13">
        <f t="shared" ref="Y233" si="1699">AA233</f>
        <v>0</v>
      </c>
      <c r="Z233" s="29">
        <v>0</v>
      </c>
      <c r="AA233" s="29">
        <v>0</v>
      </c>
      <c r="AB233" s="29">
        <v>0</v>
      </c>
      <c r="AC233" s="13">
        <f t="shared" ref="AC233" si="1700">AE233</f>
        <v>0</v>
      </c>
      <c r="AD233" s="29">
        <v>0</v>
      </c>
      <c r="AE233" s="29">
        <v>0</v>
      </c>
      <c r="AF233" s="29">
        <v>0</v>
      </c>
      <c r="AG233" s="13">
        <f t="shared" ref="AG233" si="1701">AI233</f>
        <v>0</v>
      </c>
      <c r="AH233" s="29">
        <v>0</v>
      </c>
      <c r="AI233" s="29">
        <v>0</v>
      </c>
      <c r="AJ233" s="29">
        <v>0</v>
      </c>
      <c r="AK233" s="13">
        <f t="shared" ref="AK233" si="1702">AM233</f>
        <v>0</v>
      </c>
      <c r="AL233" s="29">
        <v>0</v>
      </c>
      <c r="AM233" s="29">
        <v>0</v>
      </c>
      <c r="AN233" s="29">
        <v>0</v>
      </c>
      <c r="AO233" s="13">
        <f t="shared" ref="AO233" si="1703">AQ233</f>
        <v>0</v>
      </c>
      <c r="AP233" s="29">
        <v>0</v>
      </c>
      <c r="AQ233" s="29">
        <v>0</v>
      </c>
      <c r="AR233" s="29">
        <v>0</v>
      </c>
      <c r="AS233" s="13">
        <f t="shared" ref="AS233" si="1704">AU233</f>
        <v>0</v>
      </c>
      <c r="AT233" s="29">
        <v>0</v>
      </c>
      <c r="AU233" s="29">
        <v>0</v>
      </c>
      <c r="AV233" s="29">
        <v>0</v>
      </c>
      <c r="AW233" s="13">
        <f t="shared" ref="AW233" si="1705">AY233</f>
        <v>0</v>
      </c>
      <c r="AX233" s="29">
        <v>0</v>
      </c>
      <c r="AY233" s="29">
        <v>0</v>
      </c>
      <c r="AZ233" s="29">
        <v>0</v>
      </c>
    </row>
    <row r="234" spans="1:52" ht="110.25" x14ac:dyDescent="0.25">
      <c r="A234" s="10" t="s">
        <v>345</v>
      </c>
      <c r="B234" s="20" t="s">
        <v>346</v>
      </c>
      <c r="C234" s="11" t="s">
        <v>22</v>
      </c>
      <c r="D234" s="11" t="s">
        <v>54</v>
      </c>
      <c r="E234" s="13">
        <f t="shared" si="1667"/>
        <v>54.8</v>
      </c>
      <c r="F234" s="13">
        <f t="shared" si="1667"/>
        <v>0</v>
      </c>
      <c r="G234" s="13">
        <f t="shared" si="1667"/>
        <v>54.8</v>
      </c>
      <c r="H234" s="13">
        <f t="shared" si="1667"/>
        <v>0</v>
      </c>
      <c r="I234" s="13">
        <f t="shared" si="1668"/>
        <v>0</v>
      </c>
      <c r="J234" s="29">
        <v>0</v>
      </c>
      <c r="K234" s="13">
        <v>0</v>
      </c>
      <c r="L234" s="29">
        <v>0</v>
      </c>
      <c r="M234" s="13">
        <f t="shared" si="1669"/>
        <v>0</v>
      </c>
      <c r="N234" s="29">
        <v>0</v>
      </c>
      <c r="O234" s="36">
        <v>0</v>
      </c>
      <c r="P234" s="29">
        <v>0</v>
      </c>
      <c r="Q234" s="13">
        <f t="shared" ref="Q234" si="1706">S234</f>
        <v>54.8</v>
      </c>
      <c r="R234" s="29">
        <v>0</v>
      </c>
      <c r="S234" s="36">
        <v>54.8</v>
      </c>
      <c r="T234" s="29">
        <v>0</v>
      </c>
      <c r="U234" s="13">
        <f t="shared" ref="U234" si="1707">W234</f>
        <v>0</v>
      </c>
      <c r="V234" s="29">
        <v>0</v>
      </c>
      <c r="W234" s="29">
        <v>0</v>
      </c>
      <c r="X234" s="29">
        <v>0</v>
      </c>
      <c r="Y234" s="13">
        <f t="shared" ref="Y234" si="1708">AA234</f>
        <v>0</v>
      </c>
      <c r="Z234" s="29">
        <v>0</v>
      </c>
      <c r="AA234" s="29">
        <v>0</v>
      </c>
      <c r="AB234" s="29">
        <v>0</v>
      </c>
      <c r="AC234" s="13">
        <f t="shared" ref="AC234" si="1709">AE234</f>
        <v>0</v>
      </c>
      <c r="AD234" s="29">
        <v>0</v>
      </c>
      <c r="AE234" s="29">
        <v>0</v>
      </c>
      <c r="AF234" s="29">
        <v>0</v>
      </c>
      <c r="AG234" s="13">
        <f t="shared" ref="AG234" si="1710">AI234</f>
        <v>0</v>
      </c>
      <c r="AH234" s="29">
        <v>0</v>
      </c>
      <c r="AI234" s="29">
        <v>0</v>
      </c>
      <c r="AJ234" s="29">
        <v>0</v>
      </c>
      <c r="AK234" s="13">
        <f t="shared" ref="AK234" si="1711">AM234</f>
        <v>0</v>
      </c>
      <c r="AL234" s="29">
        <v>0</v>
      </c>
      <c r="AM234" s="29">
        <v>0</v>
      </c>
      <c r="AN234" s="29">
        <v>0</v>
      </c>
      <c r="AO234" s="13">
        <f t="shared" ref="AO234" si="1712">AQ234</f>
        <v>0</v>
      </c>
      <c r="AP234" s="29">
        <v>0</v>
      </c>
      <c r="AQ234" s="29">
        <v>0</v>
      </c>
      <c r="AR234" s="29">
        <v>0</v>
      </c>
      <c r="AS234" s="13">
        <f t="shared" ref="AS234" si="1713">AU234</f>
        <v>0</v>
      </c>
      <c r="AT234" s="29">
        <v>0</v>
      </c>
      <c r="AU234" s="29">
        <v>0</v>
      </c>
      <c r="AV234" s="29">
        <v>0</v>
      </c>
      <c r="AW234" s="13">
        <f t="shared" ref="AW234" si="1714">AY234</f>
        <v>0</v>
      </c>
      <c r="AX234" s="29">
        <v>0</v>
      </c>
      <c r="AY234" s="29">
        <v>0</v>
      </c>
      <c r="AZ234" s="29">
        <v>0</v>
      </c>
    </row>
    <row r="235" spans="1:52" ht="110.25" x14ac:dyDescent="0.25">
      <c r="A235" s="10" t="s">
        <v>349</v>
      </c>
      <c r="B235" s="20" t="s">
        <v>350</v>
      </c>
      <c r="C235" s="11" t="s">
        <v>22</v>
      </c>
      <c r="D235" s="11" t="s">
        <v>54</v>
      </c>
      <c r="E235" s="13">
        <f t="shared" si="1667"/>
        <v>32.4</v>
      </c>
      <c r="F235" s="13">
        <f t="shared" si="1667"/>
        <v>0</v>
      </c>
      <c r="G235" s="13">
        <f t="shared" si="1667"/>
        <v>32.4</v>
      </c>
      <c r="H235" s="13">
        <f t="shared" si="1667"/>
        <v>0</v>
      </c>
      <c r="I235" s="13">
        <f t="shared" si="1668"/>
        <v>0</v>
      </c>
      <c r="J235" s="29">
        <v>0</v>
      </c>
      <c r="K235" s="13">
        <v>0</v>
      </c>
      <c r="L235" s="29">
        <v>0</v>
      </c>
      <c r="M235" s="13">
        <f t="shared" si="1669"/>
        <v>0</v>
      </c>
      <c r="N235" s="29">
        <v>0</v>
      </c>
      <c r="O235" s="36">
        <v>0</v>
      </c>
      <c r="P235" s="29">
        <v>0</v>
      </c>
      <c r="Q235" s="13">
        <f t="shared" ref="Q235" si="1715">S235</f>
        <v>32.4</v>
      </c>
      <c r="R235" s="29">
        <v>0</v>
      </c>
      <c r="S235" s="36">
        <v>32.4</v>
      </c>
      <c r="T235" s="29">
        <v>0</v>
      </c>
      <c r="U235" s="13">
        <f t="shared" ref="U235" si="1716">W235</f>
        <v>0</v>
      </c>
      <c r="V235" s="29">
        <v>0</v>
      </c>
      <c r="W235" s="29">
        <v>0</v>
      </c>
      <c r="X235" s="29">
        <v>0</v>
      </c>
      <c r="Y235" s="13">
        <f t="shared" ref="Y235" si="1717">AA235</f>
        <v>0</v>
      </c>
      <c r="Z235" s="29">
        <v>0</v>
      </c>
      <c r="AA235" s="29">
        <v>0</v>
      </c>
      <c r="AB235" s="29">
        <v>0</v>
      </c>
      <c r="AC235" s="13">
        <f t="shared" ref="AC235" si="1718">AE235</f>
        <v>0</v>
      </c>
      <c r="AD235" s="29">
        <v>0</v>
      </c>
      <c r="AE235" s="29">
        <v>0</v>
      </c>
      <c r="AF235" s="29">
        <v>0</v>
      </c>
      <c r="AG235" s="13">
        <f t="shared" ref="AG235" si="1719">AI235</f>
        <v>0</v>
      </c>
      <c r="AH235" s="29">
        <v>0</v>
      </c>
      <c r="AI235" s="29">
        <v>0</v>
      </c>
      <c r="AJ235" s="29">
        <v>0</v>
      </c>
      <c r="AK235" s="13">
        <f t="shared" ref="AK235" si="1720">AM235</f>
        <v>0</v>
      </c>
      <c r="AL235" s="29">
        <v>0</v>
      </c>
      <c r="AM235" s="29">
        <v>0</v>
      </c>
      <c r="AN235" s="29">
        <v>0</v>
      </c>
      <c r="AO235" s="13">
        <f t="shared" ref="AO235" si="1721">AQ235</f>
        <v>0</v>
      </c>
      <c r="AP235" s="29">
        <v>0</v>
      </c>
      <c r="AQ235" s="29">
        <v>0</v>
      </c>
      <c r="AR235" s="29">
        <v>0</v>
      </c>
      <c r="AS235" s="13">
        <f t="shared" ref="AS235" si="1722">AU235</f>
        <v>0</v>
      </c>
      <c r="AT235" s="29">
        <v>0</v>
      </c>
      <c r="AU235" s="29">
        <v>0</v>
      </c>
      <c r="AV235" s="29">
        <v>0</v>
      </c>
      <c r="AW235" s="13">
        <f t="shared" ref="AW235" si="1723">AY235</f>
        <v>0</v>
      </c>
      <c r="AX235" s="29">
        <v>0</v>
      </c>
      <c r="AY235" s="29">
        <v>0</v>
      </c>
      <c r="AZ235" s="29">
        <v>0</v>
      </c>
    </row>
    <row r="236" spans="1:52" ht="126" x14ac:dyDescent="0.25">
      <c r="A236" s="10" t="s">
        <v>354</v>
      </c>
      <c r="B236" s="20" t="s">
        <v>356</v>
      </c>
      <c r="C236" s="11" t="s">
        <v>22</v>
      </c>
      <c r="D236" s="11" t="s">
        <v>54</v>
      </c>
      <c r="E236" s="13">
        <f t="shared" si="1667"/>
        <v>132.69999999999999</v>
      </c>
      <c r="F236" s="13">
        <f t="shared" si="1667"/>
        <v>0</v>
      </c>
      <c r="G236" s="13">
        <f t="shared" si="1667"/>
        <v>132.69999999999999</v>
      </c>
      <c r="H236" s="13">
        <f t="shared" si="1667"/>
        <v>0</v>
      </c>
      <c r="I236" s="13">
        <f t="shared" ref="I236" si="1724">K236</f>
        <v>0</v>
      </c>
      <c r="J236" s="29">
        <v>0</v>
      </c>
      <c r="K236" s="13">
        <v>0</v>
      </c>
      <c r="L236" s="29">
        <v>0</v>
      </c>
      <c r="M236" s="13">
        <f t="shared" ref="M236" si="1725">O236</f>
        <v>0</v>
      </c>
      <c r="N236" s="29">
        <v>0</v>
      </c>
      <c r="O236" s="36">
        <v>0</v>
      </c>
      <c r="P236" s="29">
        <v>0</v>
      </c>
      <c r="Q236" s="13">
        <f t="shared" ref="Q236" si="1726">S236</f>
        <v>132.69999999999999</v>
      </c>
      <c r="R236" s="29">
        <v>0</v>
      </c>
      <c r="S236" s="36">
        <v>132.69999999999999</v>
      </c>
      <c r="T236" s="29">
        <v>0</v>
      </c>
      <c r="U236" s="13">
        <f t="shared" ref="U236" si="1727">W236</f>
        <v>0</v>
      </c>
      <c r="V236" s="29">
        <v>0</v>
      </c>
      <c r="W236" s="29">
        <v>0</v>
      </c>
      <c r="X236" s="29">
        <v>0</v>
      </c>
      <c r="Y236" s="13">
        <f t="shared" ref="Y236" si="1728">AA236</f>
        <v>0</v>
      </c>
      <c r="Z236" s="29">
        <v>0</v>
      </c>
      <c r="AA236" s="29">
        <v>0</v>
      </c>
      <c r="AB236" s="29">
        <v>0</v>
      </c>
      <c r="AC236" s="13">
        <f t="shared" ref="AC236" si="1729">AE236</f>
        <v>0</v>
      </c>
      <c r="AD236" s="29">
        <v>0</v>
      </c>
      <c r="AE236" s="29">
        <v>0</v>
      </c>
      <c r="AF236" s="29">
        <v>0</v>
      </c>
      <c r="AG236" s="13">
        <f t="shared" ref="AG236" si="1730">AI236</f>
        <v>0</v>
      </c>
      <c r="AH236" s="29">
        <v>0</v>
      </c>
      <c r="AI236" s="29">
        <v>0</v>
      </c>
      <c r="AJ236" s="29">
        <v>0</v>
      </c>
      <c r="AK236" s="13">
        <f t="shared" ref="AK236" si="1731">AM236</f>
        <v>0</v>
      </c>
      <c r="AL236" s="29">
        <v>0</v>
      </c>
      <c r="AM236" s="29">
        <v>0</v>
      </c>
      <c r="AN236" s="29">
        <v>0</v>
      </c>
      <c r="AO236" s="13">
        <f t="shared" ref="AO236" si="1732">AQ236</f>
        <v>0</v>
      </c>
      <c r="AP236" s="29">
        <v>0</v>
      </c>
      <c r="AQ236" s="29">
        <v>0</v>
      </c>
      <c r="AR236" s="29">
        <v>0</v>
      </c>
      <c r="AS236" s="13">
        <f t="shared" ref="AS236" si="1733">AU236</f>
        <v>0</v>
      </c>
      <c r="AT236" s="29">
        <v>0</v>
      </c>
      <c r="AU236" s="29">
        <v>0</v>
      </c>
      <c r="AV236" s="29">
        <v>0</v>
      </c>
      <c r="AW236" s="13">
        <f t="shared" ref="AW236" si="1734">AY236</f>
        <v>0</v>
      </c>
      <c r="AX236" s="29">
        <v>0</v>
      </c>
      <c r="AY236" s="29">
        <v>0</v>
      </c>
      <c r="AZ236" s="29">
        <v>0</v>
      </c>
    </row>
    <row r="237" spans="1:52" ht="110.25" x14ac:dyDescent="0.25">
      <c r="A237" s="10" t="s">
        <v>414</v>
      </c>
      <c r="B237" s="20" t="s">
        <v>415</v>
      </c>
      <c r="C237" s="11" t="s">
        <v>22</v>
      </c>
      <c r="D237" s="11" t="s">
        <v>54</v>
      </c>
      <c r="E237" s="13">
        <f t="shared" ref="E237" si="1735">I237+M237+Q237+U237+Y237+AC237+AG237+AK237+AO237</f>
        <v>51.4</v>
      </c>
      <c r="F237" s="13">
        <f t="shared" ref="F237" si="1736">J237+N237+R237+V237+Z237+AD237+AH237+AL237+AP237</f>
        <v>0</v>
      </c>
      <c r="G237" s="13">
        <f t="shared" ref="G237" si="1737">K237+O237+S237+W237+AA237+AE237+AI237+AM237+AQ237</f>
        <v>51.4</v>
      </c>
      <c r="H237" s="13">
        <f t="shared" ref="H237" si="1738">L237+P237+T237+X237+AB237+AF237+AJ237+AN237+AR237</f>
        <v>0</v>
      </c>
      <c r="I237" s="13">
        <f t="shared" ref="I237" si="1739">K237</f>
        <v>0</v>
      </c>
      <c r="J237" s="29">
        <v>0</v>
      </c>
      <c r="K237" s="13">
        <v>0</v>
      </c>
      <c r="L237" s="29">
        <v>0</v>
      </c>
      <c r="M237" s="13">
        <f t="shared" ref="M237" si="1740">O237</f>
        <v>0</v>
      </c>
      <c r="N237" s="29">
        <v>0</v>
      </c>
      <c r="O237" s="36">
        <v>0</v>
      </c>
      <c r="P237" s="29">
        <v>0</v>
      </c>
      <c r="Q237" s="13">
        <f t="shared" ref="Q237" si="1741">S237</f>
        <v>0</v>
      </c>
      <c r="R237" s="29">
        <v>0</v>
      </c>
      <c r="S237" s="36">
        <v>0</v>
      </c>
      <c r="T237" s="29">
        <v>0</v>
      </c>
      <c r="U237" s="13">
        <f t="shared" ref="U237" si="1742">W237</f>
        <v>51.4</v>
      </c>
      <c r="V237" s="29">
        <v>0</v>
      </c>
      <c r="W237" s="36">
        <v>51.4</v>
      </c>
      <c r="X237" s="29">
        <v>0</v>
      </c>
      <c r="Y237" s="13">
        <f t="shared" ref="Y237" si="1743">AA237</f>
        <v>0</v>
      </c>
      <c r="Z237" s="29">
        <v>0</v>
      </c>
      <c r="AA237" s="29">
        <v>0</v>
      </c>
      <c r="AB237" s="29">
        <v>0</v>
      </c>
      <c r="AC237" s="13">
        <f t="shared" ref="AC237" si="1744">AE237</f>
        <v>0</v>
      </c>
      <c r="AD237" s="29">
        <v>0</v>
      </c>
      <c r="AE237" s="29">
        <v>0</v>
      </c>
      <c r="AF237" s="29">
        <v>0</v>
      </c>
      <c r="AG237" s="13">
        <f t="shared" ref="AG237" si="1745">AI237</f>
        <v>0</v>
      </c>
      <c r="AH237" s="29">
        <v>0</v>
      </c>
      <c r="AI237" s="29">
        <v>0</v>
      </c>
      <c r="AJ237" s="29">
        <v>0</v>
      </c>
      <c r="AK237" s="13">
        <f t="shared" ref="AK237" si="1746">AM237</f>
        <v>0</v>
      </c>
      <c r="AL237" s="29">
        <v>0</v>
      </c>
      <c r="AM237" s="29">
        <v>0</v>
      </c>
      <c r="AN237" s="29">
        <v>0</v>
      </c>
      <c r="AO237" s="13">
        <f t="shared" ref="AO237" si="1747">AQ237</f>
        <v>0</v>
      </c>
      <c r="AP237" s="29">
        <v>0</v>
      </c>
      <c r="AQ237" s="29">
        <v>0</v>
      </c>
      <c r="AR237" s="29">
        <v>0</v>
      </c>
      <c r="AS237" s="13">
        <f t="shared" ref="AS237" si="1748">AU237</f>
        <v>0</v>
      </c>
      <c r="AT237" s="29">
        <v>0</v>
      </c>
      <c r="AU237" s="29">
        <v>0</v>
      </c>
      <c r="AV237" s="29">
        <v>0</v>
      </c>
      <c r="AW237" s="13">
        <f t="shared" ref="AW237" si="1749">AY237</f>
        <v>0</v>
      </c>
      <c r="AX237" s="29">
        <v>0</v>
      </c>
      <c r="AY237" s="29">
        <v>0</v>
      </c>
      <c r="AZ237" s="29">
        <v>0</v>
      </c>
    </row>
    <row r="238" spans="1:52" ht="78.75" x14ac:dyDescent="0.25">
      <c r="A238" s="10" t="s">
        <v>419</v>
      </c>
      <c r="B238" s="20" t="s">
        <v>420</v>
      </c>
      <c r="C238" s="11" t="s">
        <v>22</v>
      </c>
      <c r="D238" s="11" t="s">
        <v>54</v>
      </c>
      <c r="E238" s="13">
        <f t="shared" ref="E238" si="1750">I238+M238+Q238+U238+Y238+AC238+AG238+AK238+AO238</f>
        <v>147.30000000000001</v>
      </c>
      <c r="F238" s="13">
        <f t="shared" ref="F238" si="1751">J238+N238+R238+V238+Z238+AD238+AH238+AL238+AP238</f>
        <v>0</v>
      </c>
      <c r="G238" s="13">
        <f t="shared" ref="G238" si="1752">K238+O238+S238+W238+AA238+AE238+AI238+AM238+AQ238</f>
        <v>147.30000000000001</v>
      </c>
      <c r="H238" s="13">
        <f t="shared" ref="H238" si="1753">L238+P238+T238+X238+AB238+AF238+AJ238+AN238+AR238</f>
        <v>0</v>
      </c>
      <c r="I238" s="13">
        <f t="shared" ref="I238" si="1754">K238</f>
        <v>0</v>
      </c>
      <c r="J238" s="29">
        <v>0</v>
      </c>
      <c r="K238" s="13">
        <v>0</v>
      </c>
      <c r="L238" s="29">
        <v>0</v>
      </c>
      <c r="M238" s="13">
        <f t="shared" ref="M238" si="1755">O238</f>
        <v>0</v>
      </c>
      <c r="N238" s="29">
        <v>0</v>
      </c>
      <c r="O238" s="36">
        <v>0</v>
      </c>
      <c r="P238" s="29">
        <v>0</v>
      </c>
      <c r="Q238" s="13">
        <f t="shared" ref="Q238" si="1756">S238</f>
        <v>0</v>
      </c>
      <c r="R238" s="29">
        <v>0</v>
      </c>
      <c r="S238" s="36">
        <v>0</v>
      </c>
      <c r="T238" s="29">
        <v>0</v>
      </c>
      <c r="U238" s="13">
        <f t="shared" ref="U238" si="1757">W238</f>
        <v>0</v>
      </c>
      <c r="V238" s="29">
        <v>0</v>
      </c>
      <c r="W238" s="36">
        <v>0</v>
      </c>
      <c r="X238" s="29">
        <v>0</v>
      </c>
      <c r="Y238" s="13">
        <f t="shared" ref="Y238" si="1758">AA238</f>
        <v>147.30000000000001</v>
      </c>
      <c r="Z238" s="29">
        <v>0</v>
      </c>
      <c r="AA238" s="36">
        <f>220.9-73.6</f>
        <v>147.30000000000001</v>
      </c>
      <c r="AB238" s="29">
        <v>0</v>
      </c>
      <c r="AC238" s="13">
        <f t="shared" ref="AC238" si="1759">AE238</f>
        <v>0</v>
      </c>
      <c r="AD238" s="29">
        <v>0</v>
      </c>
      <c r="AE238" s="29">
        <v>0</v>
      </c>
      <c r="AF238" s="29">
        <v>0</v>
      </c>
      <c r="AG238" s="13">
        <f t="shared" ref="AG238" si="1760">AI238</f>
        <v>0</v>
      </c>
      <c r="AH238" s="29">
        <v>0</v>
      </c>
      <c r="AI238" s="29">
        <v>0</v>
      </c>
      <c r="AJ238" s="29">
        <v>0</v>
      </c>
      <c r="AK238" s="13">
        <f t="shared" ref="AK238" si="1761">AM238</f>
        <v>0</v>
      </c>
      <c r="AL238" s="29">
        <v>0</v>
      </c>
      <c r="AM238" s="29">
        <v>0</v>
      </c>
      <c r="AN238" s="29">
        <v>0</v>
      </c>
      <c r="AO238" s="13">
        <f t="shared" ref="AO238" si="1762">AQ238</f>
        <v>0</v>
      </c>
      <c r="AP238" s="29">
        <v>0</v>
      </c>
      <c r="AQ238" s="29">
        <v>0</v>
      </c>
      <c r="AR238" s="29">
        <v>0</v>
      </c>
      <c r="AS238" s="13">
        <f t="shared" ref="AS238" si="1763">AU238</f>
        <v>0</v>
      </c>
      <c r="AT238" s="29">
        <v>0</v>
      </c>
      <c r="AU238" s="29">
        <v>0</v>
      </c>
      <c r="AV238" s="29">
        <v>0</v>
      </c>
      <c r="AW238" s="13">
        <f t="shared" ref="AW238" si="1764">AY238</f>
        <v>0</v>
      </c>
      <c r="AX238" s="29">
        <v>0</v>
      </c>
      <c r="AY238" s="29">
        <v>0</v>
      </c>
      <c r="AZ238" s="29">
        <v>0</v>
      </c>
    </row>
    <row r="239" spans="1:52" ht="110.25" x14ac:dyDescent="0.25">
      <c r="A239" s="10" t="s">
        <v>484</v>
      </c>
      <c r="B239" s="20" t="s">
        <v>504</v>
      </c>
      <c r="C239" s="11" t="s">
        <v>22</v>
      </c>
      <c r="D239" s="11" t="s">
        <v>54</v>
      </c>
      <c r="E239" s="13">
        <f t="shared" ref="E239" si="1765">I239+M239+Q239+U239+Y239+AC239+AG239+AK239+AO239</f>
        <v>228.8</v>
      </c>
      <c r="F239" s="13">
        <f t="shared" ref="F239" si="1766">J239+N239+R239+V239+Z239+AD239+AH239+AL239+AP239</f>
        <v>0</v>
      </c>
      <c r="G239" s="13">
        <f t="shared" ref="G239" si="1767">K239+O239+S239+W239+AA239+AE239+AI239+AM239+AQ239</f>
        <v>228.8</v>
      </c>
      <c r="H239" s="13">
        <f t="shared" ref="H239" si="1768">L239+P239+T239+X239+AB239+AF239+AJ239+AN239+AR239</f>
        <v>0</v>
      </c>
      <c r="I239" s="13">
        <f t="shared" ref="I239" si="1769">K239</f>
        <v>0</v>
      </c>
      <c r="J239" s="29">
        <v>0</v>
      </c>
      <c r="K239" s="13">
        <v>0</v>
      </c>
      <c r="L239" s="29">
        <v>0</v>
      </c>
      <c r="M239" s="13">
        <f t="shared" ref="M239" si="1770">O239</f>
        <v>0</v>
      </c>
      <c r="N239" s="29">
        <v>0</v>
      </c>
      <c r="O239" s="36">
        <v>0</v>
      </c>
      <c r="P239" s="29">
        <v>0</v>
      </c>
      <c r="Q239" s="13">
        <f t="shared" ref="Q239" si="1771">S239</f>
        <v>0</v>
      </c>
      <c r="R239" s="29">
        <v>0</v>
      </c>
      <c r="S239" s="36">
        <v>0</v>
      </c>
      <c r="T239" s="29">
        <v>0</v>
      </c>
      <c r="U239" s="13">
        <f t="shared" ref="U239" si="1772">W239</f>
        <v>0</v>
      </c>
      <c r="V239" s="29">
        <v>0</v>
      </c>
      <c r="W239" s="36">
        <v>0</v>
      </c>
      <c r="X239" s="29">
        <v>0</v>
      </c>
      <c r="Y239" s="13">
        <f t="shared" ref="Y239" si="1773">AA239</f>
        <v>228.8</v>
      </c>
      <c r="Z239" s="29">
        <v>0</v>
      </c>
      <c r="AA239" s="36">
        <v>228.8</v>
      </c>
      <c r="AB239" s="29">
        <v>0</v>
      </c>
      <c r="AC239" s="13">
        <f t="shared" ref="AC239" si="1774">AE239</f>
        <v>0</v>
      </c>
      <c r="AD239" s="29">
        <v>0</v>
      </c>
      <c r="AE239" s="29">
        <v>0</v>
      </c>
      <c r="AF239" s="29">
        <v>0</v>
      </c>
      <c r="AG239" s="13">
        <f t="shared" ref="AG239" si="1775">AI239</f>
        <v>0</v>
      </c>
      <c r="AH239" s="29">
        <v>0</v>
      </c>
      <c r="AI239" s="29">
        <v>0</v>
      </c>
      <c r="AJ239" s="29">
        <v>0</v>
      </c>
      <c r="AK239" s="13">
        <f t="shared" ref="AK239" si="1776">AM239</f>
        <v>0</v>
      </c>
      <c r="AL239" s="29">
        <v>0</v>
      </c>
      <c r="AM239" s="29">
        <v>0</v>
      </c>
      <c r="AN239" s="29">
        <v>0</v>
      </c>
      <c r="AO239" s="13">
        <f t="shared" ref="AO239" si="1777">AQ239</f>
        <v>0</v>
      </c>
      <c r="AP239" s="29">
        <v>0</v>
      </c>
      <c r="AQ239" s="29">
        <v>0</v>
      </c>
      <c r="AR239" s="29">
        <v>0</v>
      </c>
      <c r="AS239" s="13">
        <f t="shared" ref="AS239" si="1778">AU239</f>
        <v>0</v>
      </c>
      <c r="AT239" s="29">
        <v>0</v>
      </c>
      <c r="AU239" s="29">
        <v>0</v>
      </c>
      <c r="AV239" s="29">
        <v>0</v>
      </c>
      <c r="AW239" s="13">
        <f t="shared" ref="AW239" si="1779">AY239</f>
        <v>0</v>
      </c>
      <c r="AX239" s="29">
        <v>0</v>
      </c>
      <c r="AY239" s="29">
        <v>0</v>
      </c>
      <c r="AZ239" s="29">
        <v>0</v>
      </c>
    </row>
    <row r="240" spans="1:52" ht="110.25" x14ac:dyDescent="0.25">
      <c r="A240" s="10" t="s">
        <v>509</v>
      </c>
      <c r="B240" s="20" t="s">
        <v>510</v>
      </c>
      <c r="C240" s="11" t="s">
        <v>22</v>
      </c>
      <c r="D240" s="11" t="s">
        <v>54</v>
      </c>
      <c r="E240" s="13">
        <f t="shared" ref="E240" si="1780">I240+M240+Q240+U240+Y240+AC240+AG240+AK240+AO240</f>
        <v>316.89999999999998</v>
      </c>
      <c r="F240" s="13">
        <f t="shared" ref="F240" si="1781">J240+N240+R240+V240+Z240+AD240+AH240+AL240+AP240</f>
        <v>0</v>
      </c>
      <c r="G240" s="13">
        <f t="shared" ref="G240" si="1782">K240+O240+S240+W240+AA240+AE240+AI240+AM240+AQ240</f>
        <v>316.89999999999998</v>
      </c>
      <c r="H240" s="13">
        <f t="shared" ref="H240" si="1783">L240+P240+T240+X240+AB240+AF240+AJ240+AN240+AR240</f>
        <v>0</v>
      </c>
      <c r="I240" s="13">
        <f t="shared" ref="I240" si="1784">K240</f>
        <v>0</v>
      </c>
      <c r="J240" s="29">
        <v>0</v>
      </c>
      <c r="K240" s="13">
        <v>0</v>
      </c>
      <c r="L240" s="29">
        <v>0</v>
      </c>
      <c r="M240" s="13">
        <f t="shared" ref="M240" si="1785">O240</f>
        <v>0</v>
      </c>
      <c r="N240" s="29">
        <v>0</v>
      </c>
      <c r="O240" s="36">
        <v>0</v>
      </c>
      <c r="P240" s="29">
        <v>0</v>
      </c>
      <c r="Q240" s="13">
        <f t="shared" ref="Q240" si="1786">S240</f>
        <v>0</v>
      </c>
      <c r="R240" s="29">
        <v>0</v>
      </c>
      <c r="S240" s="36">
        <v>0</v>
      </c>
      <c r="T240" s="29">
        <v>0</v>
      </c>
      <c r="U240" s="13">
        <f t="shared" ref="U240" si="1787">W240</f>
        <v>0</v>
      </c>
      <c r="V240" s="29">
        <v>0</v>
      </c>
      <c r="W240" s="36">
        <v>0</v>
      </c>
      <c r="X240" s="29">
        <v>0</v>
      </c>
      <c r="Y240" s="13">
        <f t="shared" ref="Y240" si="1788">AA240</f>
        <v>316.89999999999998</v>
      </c>
      <c r="Z240" s="29">
        <v>0</v>
      </c>
      <c r="AA240" s="36">
        <v>316.89999999999998</v>
      </c>
      <c r="AB240" s="29">
        <v>0</v>
      </c>
      <c r="AC240" s="13">
        <f t="shared" ref="AC240" si="1789">AE240</f>
        <v>0</v>
      </c>
      <c r="AD240" s="29">
        <v>0</v>
      </c>
      <c r="AE240" s="29">
        <v>0</v>
      </c>
      <c r="AF240" s="29">
        <v>0</v>
      </c>
      <c r="AG240" s="13">
        <f t="shared" ref="AG240" si="1790">AI240</f>
        <v>0</v>
      </c>
      <c r="AH240" s="29">
        <v>0</v>
      </c>
      <c r="AI240" s="29">
        <v>0</v>
      </c>
      <c r="AJ240" s="29">
        <v>0</v>
      </c>
      <c r="AK240" s="13">
        <f t="shared" ref="AK240" si="1791">AM240</f>
        <v>0</v>
      </c>
      <c r="AL240" s="29">
        <v>0</v>
      </c>
      <c r="AM240" s="29">
        <v>0</v>
      </c>
      <c r="AN240" s="29">
        <v>0</v>
      </c>
      <c r="AO240" s="13">
        <f t="shared" ref="AO240" si="1792">AQ240</f>
        <v>0</v>
      </c>
      <c r="AP240" s="29">
        <v>0</v>
      </c>
      <c r="AQ240" s="29">
        <v>0</v>
      </c>
      <c r="AR240" s="29">
        <v>0</v>
      </c>
      <c r="AS240" s="13">
        <f t="shared" ref="AS240" si="1793">AU240</f>
        <v>0</v>
      </c>
      <c r="AT240" s="29">
        <v>0</v>
      </c>
      <c r="AU240" s="29">
        <v>0</v>
      </c>
      <c r="AV240" s="29">
        <v>0</v>
      </c>
      <c r="AW240" s="13">
        <f t="shared" ref="AW240" si="1794">AY240</f>
        <v>0</v>
      </c>
      <c r="AX240" s="29">
        <v>0</v>
      </c>
      <c r="AY240" s="29">
        <v>0</v>
      </c>
      <c r="AZ240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S6:AV6"/>
    <mergeCell ref="AX1:AZ3"/>
    <mergeCell ref="B11:D11"/>
    <mergeCell ref="B53:D53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B228:D228"/>
    <mergeCell ref="B226:D226"/>
    <mergeCell ref="B54:D54"/>
    <mergeCell ref="B190:D190"/>
    <mergeCell ref="B208:D208"/>
    <mergeCell ref="B201:D201"/>
    <mergeCell ref="B209:D209"/>
    <mergeCell ref="B224:D224"/>
  </mergeCells>
  <printOptions horizontalCentered="1"/>
  <pageMargins left="0" right="0" top="0.19685039370078741" bottom="0.19685039370078741" header="0.31496062992125984" footer="0.31496062992125984"/>
  <pageSetup paperSize="9" scale="16" fitToWidth="2" fitToHeight="5" orientation="landscape" r:id="rId1"/>
  <headerFooter>
    <oddFooter>Страница  &amp;P из &amp;N</oddFooter>
  </headerFooter>
  <rowBreaks count="2" manualBreakCount="2">
    <brk id="83" max="51" man="1"/>
    <brk id="225" max="51" man="1"/>
  </rowBreaks>
  <colBreaks count="2" manualBreakCount="2">
    <brk id="16" max="226" man="1"/>
    <brk id="32" max="2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2024-09-27T06:14:10Z</cp:lastPrinted>
  <dcterms:created xsi:type="dcterms:W3CDTF">2019-10-14T07:16:42Z</dcterms:created>
  <dcterms:modified xsi:type="dcterms:W3CDTF">2025-01-22T09:14:14Z</dcterms:modified>
</cp:coreProperties>
</file>