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zr2\Администрация Заполярного района\Отдел развития экономики\ЭКОНОМИКА\ПРОГРАММЫ     2\02. МП Тепловые сети\2025\январь 2025\"/>
    </mc:Choice>
  </mc:AlternateContent>
  <bookViews>
    <workbookView xWindow="0" yWindow="120" windowWidth="28800" windowHeight="12225" activeTab="1"/>
  </bookViews>
  <sheets>
    <sheet name="Приложение 1" sheetId="2" r:id="rId1"/>
    <sheet name="Приложение 2-ТЭО" sheetId="1" r:id="rId2"/>
  </sheets>
  <definedNames>
    <definedName name="_xlnm._FilterDatabase" localSheetId="1" hidden="1">'Приложение 2-ТЭО'!$A$5:$X$10</definedName>
    <definedName name="_xlnm.Print_Titles" localSheetId="1">'Приложение 2-ТЭО'!$5:$9</definedName>
    <definedName name="_xlnm.Print_Area" localSheetId="0">'Приложение 1'!$A$1:$O$9</definedName>
    <definedName name="_xlnm.Print_Area" localSheetId="1">'Приложение 2-ТЭО'!$A$1:$BL$30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N20" i="1" l="1"/>
  <c r="AN15" i="1" s="1"/>
  <c r="F15" i="1"/>
  <c r="G15" i="1"/>
  <c r="H15" i="1"/>
  <c r="I15" i="1"/>
  <c r="J15" i="1"/>
  <c r="K15" i="1"/>
  <c r="L15" i="1"/>
  <c r="M15" i="1"/>
  <c r="N15" i="1"/>
  <c r="O15" i="1"/>
  <c r="P15" i="1"/>
  <c r="Q15" i="1"/>
  <c r="R15" i="1"/>
  <c r="S15" i="1"/>
  <c r="T15" i="1"/>
  <c r="U15" i="1"/>
  <c r="V15" i="1"/>
  <c r="W15" i="1"/>
  <c r="X15" i="1"/>
  <c r="Y15" i="1"/>
  <c r="Z15" i="1"/>
  <c r="AA15" i="1"/>
  <c r="AB15" i="1"/>
  <c r="AC15" i="1"/>
  <c r="AD15" i="1"/>
  <c r="AE15" i="1"/>
  <c r="AF15" i="1"/>
  <c r="AG15" i="1"/>
  <c r="AH15" i="1"/>
  <c r="AI15" i="1"/>
  <c r="AJ15" i="1"/>
  <c r="AK15" i="1"/>
  <c r="AL15" i="1"/>
  <c r="AM15" i="1"/>
  <c r="AO15" i="1"/>
  <c r="AP15" i="1"/>
  <c r="AQ15" i="1"/>
  <c r="AR15" i="1"/>
  <c r="AS15" i="1"/>
  <c r="AT15" i="1"/>
  <c r="AU15" i="1"/>
  <c r="AV15" i="1"/>
  <c r="AW15" i="1"/>
  <c r="AX15" i="1"/>
  <c r="AY15" i="1"/>
  <c r="AZ15" i="1"/>
  <c r="BA15" i="1"/>
  <c r="BB15" i="1"/>
  <c r="BC15" i="1"/>
  <c r="BD15" i="1"/>
  <c r="BE15" i="1"/>
  <c r="BF15" i="1"/>
  <c r="BG15" i="1"/>
  <c r="BH15" i="1"/>
  <c r="BI15" i="1"/>
  <c r="BJ15" i="1"/>
  <c r="BK15" i="1"/>
  <c r="BL15" i="1"/>
  <c r="AI20" i="1"/>
  <c r="BH20" i="1"/>
  <c r="BC20" i="1"/>
  <c r="AX20" i="1"/>
  <c r="AS20" i="1"/>
  <c r="H20" i="1"/>
  <c r="AD20" i="1"/>
  <c r="Y20" i="1"/>
  <c r="T20" i="1"/>
  <c r="O20" i="1"/>
  <c r="J20" i="1"/>
  <c r="I20" i="1"/>
  <c r="G20" i="1"/>
  <c r="F20" i="1"/>
  <c r="E20" i="1" l="1"/>
  <c r="E15" i="1" s="1"/>
  <c r="AG14" i="1"/>
  <c r="I6" i="2"/>
  <c r="I5" i="2"/>
  <c r="AH27" i="1" l="1"/>
  <c r="AG27" i="1"/>
  <c r="AG19" i="1"/>
  <c r="AI28" i="1" l="1"/>
  <c r="AN28" i="1"/>
  <c r="K25" i="1"/>
  <c r="L25" i="1"/>
  <c r="M25" i="1"/>
  <c r="N25" i="1"/>
  <c r="P25" i="1"/>
  <c r="Q25" i="1"/>
  <c r="R25" i="1"/>
  <c r="S25" i="1"/>
  <c r="U25" i="1"/>
  <c r="V25" i="1"/>
  <c r="W25" i="1"/>
  <c r="X25" i="1"/>
  <c r="Z25" i="1"/>
  <c r="AA25" i="1"/>
  <c r="AB25" i="1"/>
  <c r="AC25" i="1"/>
  <c r="AE25" i="1"/>
  <c r="AF25" i="1"/>
  <c r="AJ25" i="1"/>
  <c r="AK25" i="1"/>
  <c r="AL25" i="1"/>
  <c r="AM25" i="1"/>
  <c r="AO25" i="1"/>
  <c r="AP25" i="1"/>
  <c r="AQ25" i="1"/>
  <c r="AR25" i="1"/>
  <c r="AT25" i="1"/>
  <c r="AU25" i="1"/>
  <c r="AV25" i="1"/>
  <c r="AW25" i="1"/>
  <c r="AY25" i="1"/>
  <c r="AZ25" i="1"/>
  <c r="BA25" i="1"/>
  <c r="BB25" i="1"/>
  <c r="BD25" i="1"/>
  <c r="BE25" i="1"/>
  <c r="BF25" i="1"/>
  <c r="BG25" i="1"/>
  <c r="BI25" i="1"/>
  <c r="BJ25" i="1"/>
  <c r="BK25" i="1"/>
  <c r="BL25" i="1"/>
  <c r="BH28" i="1"/>
  <c r="BC28" i="1"/>
  <c r="AX28" i="1"/>
  <c r="AS28" i="1"/>
  <c r="H28" i="1"/>
  <c r="AD28" i="1"/>
  <c r="Y28" i="1"/>
  <c r="T28" i="1"/>
  <c r="O28" i="1"/>
  <c r="J28" i="1"/>
  <c r="I28" i="1"/>
  <c r="G28" i="1"/>
  <c r="F28" i="1"/>
  <c r="I9" i="2"/>
  <c r="K21" i="1"/>
  <c r="L21" i="1"/>
  <c r="M21" i="1"/>
  <c r="N21" i="1"/>
  <c r="P21" i="1"/>
  <c r="Q21" i="1"/>
  <c r="R21" i="1"/>
  <c r="S21" i="1"/>
  <c r="U21" i="1"/>
  <c r="V21" i="1"/>
  <c r="W21" i="1"/>
  <c r="X21" i="1"/>
  <c r="Z21" i="1"/>
  <c r="AA21" i="1"/>
  <c r="AB21" i="1"/>
  <c r="AC21" i="1"/>
  <c r="AE21" i="1"/>
  <c r="AF21" i="1"/>
  <c r="AH21" i="1"/>
  <c r="AJ21" i="1"/>
  <c r="AK21" i="1"/>
  <c r="AL21" i="1"/>
  <c r="AM21" i="1"/>
  <c r="AO21" i="1"/>
  <c r="AP21" i="1"/>
  <c r="AQ21" i="1"/>
  <c r="AR21" i="1"/>
  <c r="AT21" i="1"/>
  <c r="AU21" i="1"/>
  <c r="AV21" i="1"/>
  <c r="AW21" i="1"/>
  <c r="AY21" i="1"/>
  <c r="AZ21" i="1"/>
  <c r="BA21" i="1"/>
  <c r="BB21" i="1"/>
  <c r="BD21" i="1"/>
  <c r="BE21" i="1"/>
  <c r="BF21" i="1"/>
  <c r="BG21" i="1"/>
  <c r="BI21" i="1"/>
  <c r="BJ21" i="1"/>
  <c r="BK21" i="1"/>
  <c r="BL21" i="1"/>
  <c r="BH24" i="1"/>
  <c r="BC24" i="1"/>
  <c r="AX24" i="1"/>
  <c r="AS24" i="1"/>
  <c r="AN24" i="1"/>
  <c r="AI24" i="1"/>
  <c r="AD24" i="1"/>
  <c r="Y24" i="1"/>
  <c r="T24" i="1"/>
  <c r="O24" i="1"/>
  <c r="J24" i="1"/>
  <c r="I24" i="1"/>
  <c r="H24" i="1"/>
  <c r="G24" i="1"/>
  <c r="F24" i="1"/>
  <c r="K29" i="1"/>
  <c r="L29" i="1"/>
  <c r="M29" i="1"/>
  <c r="N29" i="1"/>
  <c r="P29" i="1"/>
  <c r="Q29" i="1"/>
  <c r="R29" i="1"/>
  <c r="S29" i="1"/>
  <c r="U29" i="1"/>
  <c r="V29" i="1"/>
  <c r="W29" i="1"/>
  <c r="X29" i="1"/>
  <c r="Z29" i="1"/>
  <c r="AA29" i="1"/>
  <c r="AB29" i="1"/>
  <c r="AC29" i="1"/>
  <c r="AE29" i="1"/>
  <c r="AF29" i="1"/>
  <c r="AG29" i="1"/>
  <c r="AH29" i="1"/>
  <c r="AJ29" i="1"/>
  <c r="AK29" i="1"/>
  <c r="AL29" i="1"/>
  <c r="AM29" i="1"/>
  <c r="AO29" i="1"/>
  <c r="AP29" i="1"/>
  <c r="AQ29" i="1"/>
  <c r="AR29" i="1"/>
  <c r="AT29" i="1"/>
  <c r="AU29" i="1"/>
  <c r="AV29" i="1"/>
  <c r="AW29" i="1"/>
  <c r="AY29" i="1"/>
  <c r="AZ29" i="1"/>
  <c r="BA29" i="1"/>
  <c r="BB29" i="1"/>
  <c r="BD29" i="1"/>
  <c r="BE29" i="1"/>
  <c r="BF29" i="1"/>
  <c r="BG29" i="1"/>
  <c r="BI29" i="1"/>
  <c r="BJ29" i="1"/>
  <c r="BK29" i="1"/>
  <c r="BL29" i="1"/>
  <c r="E28" i="1" l="1"/>
  <c r="E24" i="1"/>
  <c r="BH30" i="1"/>
  <c r="BH29" i="1" s="1"/>
  <c r="BC30" i="1"/>
  <c r="BC29" i="1" s="1"/>
  <c r="AX30" i="1"/>
  <c r="AX29" i="1" s="1"/>
  <c r="AS30" i="1"/>
  <c r="AS29" i="1" s="1"/>
  <c r="AN30" i="1"/>
  <c r="AN29" i="1" s="1"/>
  <c r="AI30" i="1"/>
  <c r="AI29" i="1" s="1"/>
  <c r="AD30" i="1"/>
  <c r="AD29" i="1" s="1"/>
  <c r="Y30" i="1"/>
  <c r="Y29" i="1" s="1"/>
  <c r="T30" i="1"/>
  <c r="T29" i="1" s="1"/>
  <c r="O30" i="1"/>
  <c r="O29" i="1" s="1"/>
  <c r="J30" i="1"/>
  <c r="J29" i="1" s="1"/>
  <c r="I30" i="1"/>
  <c r="I29" i="1" s="1"/>
  <c r="H30" i="1"/>
  <c r="H29" i="1" s="1"/>
  <c r="G30" i="1"/>
  <c r="G29" i="1" s="1"/>
  <c r="F30" i="1"/>
  <c r="F29" i="1" s="1"/>
  <c r="E30" i="1" l="1"/>
  <c r="E29" i="1" s="1"/>
  <c r="AG22" i="1"/>
  <c r="AG21" i="1" s="1"/>
  <c r="AH26" i="1"/>
  <c r="AH25" i="1" s="1"/>
  <c r="AG26" i="1"/>
  <c r="AG25" i="1" s="1"/>
  <c r="BH19" i="1" l="1"/>
  <c r="BC19" i="1"/>
  <c r="AX19" i="1"/>
  <c r="AS19" i="1"/>
  <c r="AN19" i="1"/>
  <c r="AI19" i="1"/>
  <c r="AD19" i="1"/>
  <c r="Y19" i="1"/>
  <c r="T19" i="1"/>
  <c r="O19" i="1"/>
  <c r="J19" i="1"/>
  <c r="I19" i="1"/>
  <c r="H19" i="1"/>
  <c r="G19" i="1"/>
  <c r="F19" i="1"/>
  <c r="AD18" i="1"/>
  <c r="BH18" i="1"/>
  <c r="BC18" i="1"/>
  <c r="AX18" i="1"/>
  <c r="AS18" i="1"/>
  <c r="AN18" i="1"/>
  <c r="AI18" i="1"/>
  <c r="Y18" i="1"/>
  <c r="T18" i="1"/>
  <c r="O18" i="1"/>
  <c r="J18" i="1"/>
  <c r="I18" i="1"/>
  <c r="H18" i="1"/>
  <c r="G18" i="1"/>
  <c r="F18" i="1"/>
  <c r="E18" i="1"/>
  <c r="BH17" i="1"/>
  <c r="BC17" i="1"/>
  <c r="AX17" i="1"/>
  <c r="AS17" i="1"/>
  <c r="AN17" i="1"/>
  <c r="AI17" i="1"/>
  <c r="AD17" i="1"/>
  <c r="Y17" i="1"/>
  <c r="T17" i="1"/>
  <c r="O17" i="1"/>
  <c r="J17" i="1"/>
  <c r="I17" i="1"/>
  <c r="G17" i="1"/>
  <c r="F17" i="1"/>
  <c r="E19" i="1" l="1"/>
  <c r="E17" i="1"/>
  <c r="H17" i="1"/>
  <c r="I27" i="1"/>
  <c r="I25" i="1" s="1"/>
  <c r="H27" i="1"/>
  <c r="H25" i="1" s="1"/>
  <c r="G27" i="1"/>
  <c r="I26" i="1"/>
  <c r="H26" i="1"/>
  <c r="G26" i="1"/>
  <c r="G25" i="1" s="1"/>
  <c r="I23" i="1"/>
  <c r="H23" i="1"/>
  <c r="G23" i="1"/>
  <c r="I22" i="1"/>
  <c r="I21" i="1" s="1"/>
  <c r="H22" i="1"/>
  <c r="G22" i="1"/>
  <c r="I16" i="1"/>
  <c r="G16" i="1"/>
  <c r="G12" i="1"/>
  <c r="H12" i="1"/>
  <c r="I12" i="1"/>
  <c r="G13" i="1"/>
  <c r="H13" i="1"/>
  <c r="I13" i="1"/>
  <c r="G14" i="1"/>
  <c r="I14" i="1"/>
  <c r="BH27" i="1"/>
  <c r="BC27" i="1"/>
  <c r="AX27" i="1"/>
  <c r="AS27" i="1"/>
  <c r="AN27" i="1"/>
  <c r="AI27" i="1"/>
  <c r="AD27" i="1"/>
  <c r="AD25" i="1" s="1"/>
  <c r="Y27" i="1"/>
  <c r="T27" i="1"/>
  <c r="O27" i="1"/>
  <c r="J27" i="1"/>
  <c r="F27" i="1"/>
  <c r="AD26" i="1"/>
  <c r="BH26" i="1"/>
  <c r="BC26" i="1"/>
  <c r="AX26" i="1"/>
  <c r="AX25" i="1" s="1"/>
  <c r="AS26" i="1"/>
  <c r="AS25" i="1" s="1"/>
  <c r="AN26" i="1"/>
  <c r="AN25" i="1" s="1"/>
  <c r="AI26" i="1"/>
  <c r="Y26" i="1"/>
  <c r="T26" i="1"/>
  <c r="O26" i="1"/>
  <c r="J26" i="1"/>
  <c r="J25" i="1" s="1"/>
  <c r="F26" i="1"/>
  <c r="F25" i="1" s="1"/>
  <c r="BH23" i="1"/>
  <c r="BC23" i="1"/>
  <c r="AX23" i="1"/>
  <c r="AS23" i="1"/>
  <c r="AN23" i="1"/>
  <c r="AI23" i="1"/>
  <c r="AD23" i="1"/>
  <c r="Y23" i="1"/>
  <c r="T23" i="1"/>
  <c r="O23" i="1"/>
  <c r="J23" i="1"/>
  <c r="F23" i="1"/>
  <c r="BH25" i="1" l="1"/>
  <c r="T25" i="1"/>
  <c r="BC25" i="1"/>
  <c r="Y25" i="1"/>
  <c r="O25" i="1"/>
  <c r="E23" i="1"/>
  <c r="AI25" i="1"/>
  <c r="G21" i="1"/>
  <c r="H21" i="1"/>
  <c r="E27" i="1"/>
  <c r="E26" i="1"/>
  <c r="AB14" i="1"/>
  <c r="H14" i="1" s="1"/>
  <c r="E25" i="1" l="1"/>
  <c r="AB16" i="1"/>
  <c r="K11" i="1"/>
  <c r="K10" i="1" s="1"/>
  <c r="L11" i="1"/>
  <c r="L10" i="1" s="1"/>
  <c r="M11" i="1"/>
  <c r="M10" i="1" s="1"/>
  <c r="N11" i="1"/>
  <c r="N10" i="1" s="1"/>
  <c r="P11" i="1"/>
  <c r="P10" i="1" s="1"/>
  <c r="Q11" i="1"/>
  <c r="Q10" i="1" s="1"/>
  <c r="R11" i="1"/>
  <c r="R10" i="1" s="1"/>
  <c r="S11" i="1"/>
  <c r="S10" i="1" s="1"/>
  <c r="U11" i="1"/>
  <c r="U10" i="1" s="1"/>
  <c r="V11" i="1"/>
  <c r="V10" i="1" s="1"/>
  <c r="W11" i="1"/>
  <c r="W10" i="1" s="1"/>
  <c r="X11" i="1"/>
  <c r="X10" i="1" s="1"/>
  <c r="Z11" i="1"/>
  <c r="Z10" i="1" s="1"/>
  <c r="AA11" i="1"/>
  <c r="AA10" i="1" s="1"/>
  <c r="AB11" i="1"/>
  <c r="AC11" i="1"/>
  <c r="AC10" i="1" s="1"/>
  <c r="AE11" i="1"/>
  <c r="AE10" i="1" s="1"/>
  <c r="AF11" i="1"/>
  <c r="AF10" i="1" s="1"/>
  <c r="AG11" i="1"/>
  <c r="AG10" i="1" s="1"/>
  <c r="AH11" i="1"/>
  <c r="AH10" i="1" s="1"/>
  <c r="AJ11" i="1"/>
  <c r="AJ10" i="1" s="1"/>
  <c r="AK11" i="1"/>
  <c r="AK10" i="1" s="1"/>
  <c r="AL11" i="1"/>
  <c r="AL10" i="1" s="1"/>
  <c r="AM11" i="1"/>
  <c r="AM10" i="1" s="1"/>
  <c r="AO11" i="1"/>
  <c r="AO10" i="1" s="1"/>
  <c r="AP11" i="1"/>
  <c r="AP10" i="1" s="1"/>
  <c r="AQ11" i="1"/>
  <c r="AQ10" i="1" s="1"/>
  <c r="AR11" i="1"/>
  <c r="AR10" i="1" s="1"/>
  <c r="AT11" i="1"/>
  <c r="AT10" i="1" s="1"/>
  <c r="AU11" i="1"/>
  <c r="AU10" i="1" s="1"/>
  <c r="AV11" i="1"/>
  <c r="AV10" i="1" s="1"/>
  <c r="AW11" i="1"/>
  <c r="AW10" i="1" s="1"/>
  <c r="AY11" i="1"/>
  <c r="AY10" i="1" s="1"/>
  <c r="AZ11" i="1"/>
  <c r="AZ10" i="1" s="1"/>
  <c r="BA11" i="1"/>
  <c r="BA10" i="1" s="1"/>
  <c r="BB11" i="1"/>
  <c r="BB10" i="1" s="1"/>
  <c r="BD11" i="1"/>
  <c r="BD10" i="1" s="1"/>
  <c r="BE11" i="1"/>
  <c r="BE10" i="1" s="1"/>
  <c r="BF11" i="1"/>
  <c r="BF10" i="1" s="1"/>
  <c r="BG11" i="1"/>
  <c r="BG10" i="1" s="1"/>
  <c r="BI11" i="1"/>
  <c r="BI10" i="1" s="1"/>
  <c r="BJ11" i="1"/>
  <c r="BJ10" i="1" s="1"/>
  <c r="BK11" i="1"/>
  <c r="BK10" i="1" s="1"/>
  <c r="BL11" i="1"/>
  <c r="BL10" i="1" s="1"/>
  <c r="H16" i="1" l="1"/>
  <c r="AB10" i="1"/>
  <c r="H7" i="2"/>
  <c r="BH16" i="1"/>
  <c r="BC16" i="1"/>
  <c r="AX16" i="1"/>
  <c r="AS16" i="1"/>
  <c r="AN16" i="1"/>
  <c r="AI16" i="1"/>
  <c r="AD16" i="1"/>
  <c r="Y16" i="1"/>
  <c r="T16" i="1"/>
  <c r="O16" i="1"/>
  <c r="J16" i="1"/>
  <c r="F16" i="1"/>
  <c r="E16" i="1" l="1"/>
  <c r="BH22" i="1"/>
  <c r="BH21" i="1" s="1"/>
  <c r="BC22" i="1"/>
  <c r="BC21" i="1" s="1"/>
  <c r="AX22" i="1"/>
  <c r="AX21" i="1" s="1"/>
  <c r="AS22" i="1"/>
  <c r="AS21" i="1" s="1"/>
  <c r="AN22" i="1"/>
  <c r="AN21" i="1" s="1"/>
  <c r="AI22" i="1"/>
  <c r="AI21" i="1" s="1"/>
  <c r="AD22" i="1"/>
  <c r="AD21" i="1" s="1"/>
  <c r="Y22" i="1"/>
  <c r="Y21" i="1" s="1"/>
  <c r="T22" i="1"/>
  <c r="T21" i="1" s="1"/>
  <c r="O22" i="1"/>
  <c r="O21" i="1" s="1"/>
  <c r="J22" i="1"/>
  <c r="J21" i="1" s="1"/>
  <c r="F22" i="1"/>
  <c r="F21" i="1" s="1"/>
  <c r="E22" i="1" l="1"/>
  <c r="E21" i="1" s="1"/>
  <c r="BH14" i="1" l="1"/>
  <c r="BC14" i="1"/>
  <c r="AX14" i="1"/>
  <c r="AS14" i="1"/>
  <c r="AN14" i="1"/>
  <c r="AI14" i="1"/>
  <c r="AD14" i="1"/>
  <c r="Y14" i="1"/>
  <c r="T14" i="1"/>
  <c r="O14" i="1"/>
  <c r="J14" i="1"/>
  <c r="F14" i="1"/>
  <c r="E14" i="1" l="1"/>
  <c r="BH13" i="1" l="1"/>
  <c r="BH12" i="1"/>
  <c r="BH11" i="1"/>
  <c r="BH10" i="1" s="1"/>
  <c r="BC13" i="1"/>
  <c r="BC12" i="1"/>
  <c r="AX13" i="1"/>
  <c r="AX12" i="1"/>
  <c r="AS13" i="1"/>
  <c r="AS11" i="1" s="1"/>
  <c r="AS10" i="1" s="1"/>
  <c r="AS12" i="1"/>
  <c r="AN13" i="1"/>
  <c r="AN12" i="1"/>
  <c r="AN11" i="1"/>
  <c r="AN10" i="1" s="1"/>
  <c r="AI13" i="1"/>
  <c r="AI12" i="1"/>
  <c r="AD13" i="1"/>
  <c r="AD12" i="1"/>
  <c r="Y13" i="1"/>
  <c r="Y12" i="1"/>
  <c r="Y11" i="1"/>
  <c r="Y10" i="1" s="1"/>
  <c r="T13" i="1"/>
  <c r="T12" i="1"/>
  <c r="T11" i="1" s="1"/>
  <c r="T10" i="1" s="1"/>
  <c r="I11" i="1"/>
  <c r="I10" i="1" s="1"/>
  <c r="AI11" i="1" l="1"/>
  <c r="AI10" i="1" s="1"/>
  <c r="BC11" i="1"/>
  <c r="BC10" i="1" s="1"/>
  <c r="G11" i="1"/>
  <c r="G10" i="1" s="1"/>
  <c r="AD11" i="1"/>
  <c r="AD10" i="1" s="1"/>
  <c r="AX11" i="1"/>
  <c r="AX10" i="1" s="1"/>
  <c r="O13" i="1"/>
  <c r="O12" i="1"/>
  <c r="O11" i="1" l="1"/>
  <c r="O10" i="1" s="1"/>
  <c r="F13" i="1"/>
  <c r="J13" i="1"/>
  <c r="E13" i="1" s="1"/>
  <c r="F12" i="1" l="1"/>
  <c r="F11" i="1" l="1"/>
  <c r="F10" i="1" s="1"/>
  <c r="J12" i="1"/>
  <c r="E12" i="1" s="1"/>
  <c r="J11" i="1" l="1"/>
  <c r="J10" i="1" s="1"/>
  <c r="E11" i="1" l="1"/>
  <c r="E10" i="1" s="1"/>
  <c r="H11" i="1" l="1"/>
  <c r="H10" i="1" s="1"/>
</calcChain>
</file>

<file path=xl/sharedStrings.xml><?xml version="1.0" encoding="utf-8"?>
<sst xmlns="http://schemas.openxmlformats.org/spreadsheetml/2006/main" count="193" uniqueCount="88">
  <si>
    <t>Перечень мероприятий муниципальной программы "Обеспечение населения централизованным теплоснабжением в МО "Муниципальный район "Заполярный район" на 2020-2030 годы"</t>
  </si>
  <si>
    <t>№</t>
  </si>
  <si>
    <t>Наименование 
мероприятия</t>
  </si>
  <si>
    <t>Заказчик</t>
  </si>
  <si>
    <t>Исполнитель</t>
  </si>
  <si>
    <t>Всего на 2020-2030 годы (тыс. руб.)</t>
  </si>
  <si>
    <t>в том числе (тыс. руб.)</t>
  </si>
  <si>
    <t>2020 год</t>
  </si>
  <si>
    <t>2021 год</t>
  </si>
  <si>
    <t>2022 год</t>
  </si>
  <si>
    <t>2023 год</t>
  </si>
  <si>
    <t>2024 год</t>
  </si>
  <si>
    <t>2025 год</t>
  </si>
  <si>
    <t>2026 год</t>
  </si>
  <si>
    <t>2027 год</t>
  </si>
  <si>
    <t>2028 год</t>
  </si>
  <si>
    <t>2029 год</t>
  </si>
  <si>
    <t>2030 год</t>
  </si>
  <si>
    <t>Всего</t>
  </si>
  <si>
    <t>в том числе</t>
  </si>
  <si>
    <t>федеральный бюджет</t>
  </si>
  <si>
    <t>окружной бюджет</t>
  </si>
  <si>
    <t>районный бюджет</t>
  </si>
  <si>
    <t>внебюдж источники</t>
  </si>
  <si>
    <t>1</t>
  </si>
  <si>
    <t>Администрация Заполярного района</t>
  </si>
  <si>
    <t>МКУ ЗР "Северное"</t>
  </si>
  <si>
    <t>Задачи, направленные на достижение цели</t>
  </si>
  <si>
    <t>Наименование индикатора (показателя)</t>
  </si>
  <si>
    <t>Единица измерения</t>
  </si>
  <si>
    <t>Базовое значение индикатора в год, предшествующий началу реализации муниципальной программы</t>
  </si>
  <si>
    <t>Планируемое значение индикатора (показателя) по годам реализации муниципальной программы</t>
  </si>
  <si>
    <t>проект</t>
  </si>
  <si>
    <t>Перечень целевых показателей муниципальной программы "Обеспечение населения централизованным теплоснабжением в МО "Муниципальный район "Заполярный район" на 2020-2030 годы"</t>
  </si>
  <si>
    <t>Приложение 1 к муниципальной программе "Обеспечение населения централизованным теплоснабжением в МО "Муниципальный район "Заполярный район" на 2020-2030 годы"</t>
  </si>
  <si>
    <t>Приложение 2 к  муниципальной программе «Обеспечение населения централизованным теплоснабжением в МО "Муниципальный район "Заполярный район" на 2020-2030 годы»</t>
  </si>
  <si>
    <t>Разработка проектной документации на строительство, модернизацию и реконструкции теплоисточников и тепловых сетей</t>
  </si>
  <si>
    <t>1.1</t>
  </si>
  <si>
    <t>1.2</t>
  </si>
  <si>
    <t>1.3</t>
  </si>
  <si>
    <t>ИТОГО</t>
  </si>
  <si>
    <t>Разработка проектной документации на модернизацию центральной котельной в п. Харута</t>
  </si>
  <si>
    <t>Разработка проектной документации на строительство центральной котельной и тепловых сетей в с. Коткино</t>
  </si>
  <si>
    <t>единиц</t>
  </si>
  <si>
    <t>Раздел 1. Разработка проектной документации по реконструкции, строительству и модернизации объектов теплоснабжения, прохождение государственной экспертизы и проверка достоверности определения сметной стоимости объектов капитального строительства</t>
  </si>
  <si>
    <t>количество полученных положительных заключений достоверности сметной стоимости объектов капитального строительства</t>
  </si>
  <si>
    <t xml:space="preserve">Прохождение государственной экспертизы и проверка достоверности определения сметной стоимости объекта капитального строительства </t>
  </si>
  <si>
    <t>км</t>
  </si>
  <si>
    <t xml:space="preserve"> количество разработанной проектной документации в текущем году</t>
  </si>
  <si>
    <t>2</t>
  </si>
  <si>
    <t>протяженность реконструированных тепловых сетей</t>
  </si>
  <si>
    <t>Раздел 2.  Реконструкция объектов теплоснабжения</t>
  </si>
  <si>
    <t>3</t>
  </si>
  <si>
    <t>3.1</t>
  </si>
  <si>
    <t>Раздел 3.  Подключение объектов к тепловым сетям</t>
  </si>
  <si>
    <t>Подключение объектов капитального строительства по ул. Школьная, д. 6А и ул. Заполярная, д. 11 в с. Шойна к тепловым сетям в индивидуальном порядке</t>
  </si>
  <si>
    <t>Администрация поселения</t>
  </si>
  <si>
    <t>Улучшение качества жизни, повышение уровня благоустройства жилых помещений</t>
  </si>
  <si>
    <t>количество подключенных объектов к тепловым сетям</t>
  </si>
  <si>
    <t>Реконструкция тепловой сети от котельной № 2 в с. Оксино</t>
  </si>
  <si>
    <t>МП ЗР "Севержилкомсервис"</t>
  </si>
  <si>
    <t>2.1</t>
  </si>
  <si>
    <t>3.2</t>
  </si>
  <si>
    <t>4</t>
  </si>
  <si>
    <t>4.1</t>
  </si>
  <si>
    <t>Раздел 4. Поставка и монтаж объектов теплоснабжения</t>
  </si>
  <si>
    <t>Поставка, монтаж модульного здания и обвязка технологического оборудования для нужд котельной в с. Коткино</t>
  </si>
  <si>
    <t>количество поставленных объектов теплоснабжения</t>
  </si>
  <si>
    <t>4.2</t>
  </si>
  <si>
    <t>Строительство (поставка), модернизация, реконструкция и ремонт источников теплоснабжения и тепловых сетей</t>
  </si>
  <si>
    <t>Подключение объекта капитального строительства по ул. Советская, д. 30  в с. Несь к тепловым сетям в индивидуальном порядке</t>
  </si>
  <si>
    <t>2.2</t>
  </si>
  <si>
    <t>Реконструкция тепловой сети от котельной № 1 в с. Нижняя Пеша Сельского поселения «Пешский сельсовет» ЗР НАО</t>
  </si>
  <si>
    <t>Реконструкция участков тепловой сети от котельной № 1 в с. Несь Сельского поселения «Канинский сельсовет» ЗР НАО</t>
  </si>
  <si>
    <t>2.3</t>
  </si>
  <si>
    <t>2.4</t>
  </si>
  <si>
    <t>Реконструкция теплотрассы котельной детского сада в п. Харута Сельского поселения «Хоседа-Хардский сельсовет» ЗР НАО</t>
  </si>
  <si>
    <t>Раздел 5. Иные мероприятия</t>
  </si>
  <si>
    <t>5</t>
  </si>
  <si>
    <t>5.1</t>
  </si>
  <si>
    <t>Нераспределенный резерв на реализацию мероприятий по обеспечению теплоснабжения населения</t>
  </si>
  <si>
    <t>3.3</t>
  </si>
  <si>
    <t>Подключение объектов капитального строительства по ул. Заполярная д. 16, ул. Заполярная д. 18 в с. Шойна к тепловым сетям в индивидуальном порядке</t>
  </si>
  <si>
    <t>4.3</t>
  </si>
  <si>
    <t>Поставка, монтаж модульного здания, оборудования и обвязка технологического оборудования для нужд объединённой котельной в п. Харута</t>
  </si>
  <si>
    <t>Поставка, монтаж модульного здания для нужд котельной в с. Ома</t>
  </si>
  <si>
    <t>2.5</t>
  </si>
  <si>
    <t>Реконструкция тепловых сетей в п. Харута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</si>
</sst>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164" formatCode="_-* #,##0.00\ _₽_-;\-* #,##0.00\ _₽_-;_-* &quot;-&quot;??\ _₽_-;_-@_-"/>
    <numFmt numFmtId="165" formatCode="_-* #,##0.00_р_._-;\-* #,##0.00_р_._-;_-* &quot;-&quot;??_р_._-;_-@_-"/>
    <numFmt numFmtId="166" formatCode="_-* #,##0.0_р_._-;\-* #,##0.0_р_._-;_-* &quot;-&quot;?_р_._-;_-@_-"/>
    <numFmt numFmtId="167" formatCode="0_ ;\-0\ "/>
    <numFmt numFmtId="168" formatCode="#,##0.0"/>
    <numFmt numFmtId="169" formatCode="_-* #,##0.0_р_._-;\-* #,##0.0_р_._-;_-* &quot;-&quot;??_р_._-;_-@_-"/>
    <numFmt numFmtId="170" formatCode="_-* #,##0.0\ _₽_-;\-* #,##0.0\ _₽_-;_-* &quot;-&quot;?\ _₽_-;_-@_-"/>
    <numFmt numFmtId="171" formatCode="_-* #,##0_р_._-;\-* #,##0_р_._-;_-* &quot;-&quot;?_р_._-;_-@_-"/>
    <numFmt numFmtId="172" formatCode="_-* #,##0.000_р_._-;\-* #,##0.000_р_._-;_-* &quot;-&quot;?_р_._-;_-@_-"/>
    <numFmt numFmtId="173" formatCode="_-* #,##0.00_р_._-;\-* #,##0.00_р_._-;_-* &quot;-&quot;?_р_._-;_-@_-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color indexed="8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3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4" fillId="0" borderId="0"/>
    <xf numFmtId="0" fontId="1" fillId="0" borderId="0"/>
    <xf numFmtId="165" fontId="1" fillId="0" borderId="0" applyFont="0" applyFill="0" applyBorder="0" applyAlignment="0" applyProtection="0"/>
  </cellStyleXfs>
  <cellXfs count="63">
    <xf numFmtId="0" fontId="0" fillId="0" borderId="0" xfId="0"/>
    <xf numFmtId="0" fontId="3" fillId="0" borderId="0" xfId="1" applyFont="1" applyFill="1" applyBorder="1" applyAlignment="1">
      <alignment vertical="center"/>
    </xf>
    <xf numFmtId="49" fontId="3" fillId="0" borderId="0" xfId="1" applyNumberFormat="1" applyFont="1" applyFill="1" applyBorder="1" applyAlignment="1">
      <alignment horizontal="center" vertical="center"/>
    </xf>
    <xf numFmtId="166" fontId="2" fillId="0" borderId="0" xfId="1" applyNumberFormat="1" applyFont="1" applyFill="1" applyBorder="1" applyAlignment="1">
      <alignment vertical="center"/>
    </xf>
    <xf numFmtId="0" fontId="2" fillId="0" borderId="0" xfId="1" applyFont="1" applyFill="1" applyBorder="1" applyAlignment="1">
      <alignment vertical="center"/>
    </xf>
    <xf numFmtId="0" fontId="2" fillId="0" borderId="0" xfId="2" applyFont="1" applyFill="1" applyAlignment="1">
      <alignment vertical="center"/>
    </xf>
    <xf numFmtId="0" fontId="3" fillId="0" borderId="0" xfId="2" applyFont="1" applyFill="1" applyAlignment="1">
      <alignment vertical="center"/>
    </xf>
    <xf numFmtId="0" fontId="3" fillId="0" borderId="0" xfId="1" applyFont="1" applyFill="1" applyBorder="1" applyAlignment="1">
      <alignment vertical="center" wrapText="1"/>
    </xf>
    <xf numFmtId="0" fontId="3" fillId="0" borderId="1" xfId="1" applyFont="1" applyFill="1" applyBorder="1" applyAlignment="1">
      <alignment vertical="center"/>
    </xf>
    <xf numFmtId="0" fontId="6" fillId="0" borderId="0" xfId="2" applyFont="1" applyFill="1" applyBorder="1" applyAlignment="1">
      <alignment horizontal="center" vertical="center" wrapText="1"/>
    </xf>
    <xf numFmtId="0" fontId="4" fillId="0" borderId="0" xfId="2" applyFill="1"/>
    <xf numFmtId="0" fontId="3" fillId="0" borderId="0" xfId="0" applyFont="1" applyFill="1" applyAlignment="1">
      <alignment vertical="center"/>
    </xf>
    <xf numFmtId="0" fontId="7" fillId="0" borderId="0" xfId="2" applyFont="1" applyFill="1" applyBorder="1" applyAlignment="1">
      <alignment vertical="center" wrapText="1"/>
    </xf>
    <xf numFmtId="0" fontId="6" fillId="0" borderId="1" xfId="2" applyFont="1" applyFill="1" applyBorder="1" applyAlignment="1">
      <alignment horizontal="center" vertical="center" wrapText="1"/>
    </xf>
    <xf numFmtId="0" fontId="7" fillId="0" borderId="1" xfId="2" applyFont="1" applyFill="1" applyBorder="1" applyAlignment="1">
      <alignment horizontal="center" vertical="center" wrapText="1"/>
    </xf>
    <xf numFmtId="0" fontId="7" fillId="0" borderId="1" xfId="2" applyFont="1" applyFill="1" applyBorder="1" applyAlignment="1">
      <alignment vertical="center" wrapText="1"/>
    </xf>
    <xf numFmtId="49" fontId="2" fillId="0" borderId="1" xfId="1" applyNumberFormat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49" fontId="9" fillId="0" borderId="1" xfId="1" applyNumberFormat="1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vertical="center" wrapText="1"/>
    </xf>
    <xf numFmtId="0" fontId="9" fillId="0" borderId="1" xfId="1" applyFont="1" applyFill="1" applyBorder="1" applyAlignment="1">
      <alignment vertical="center" wrapText="1"/>
    </xf>
    <xf numFmtId="166" fontId="9" fillId="0" borderId="1" xfId="1" applyNumberFormat="1" applyFont="1" applyFill="1" applyBorder="1" applyAlignment="1">
      <alignment vertical="center" wrapText="1"/>
    </xf>
    <xf numFmtId="168" fontId="9" fillId="0" borderId="1" xfId="1" applyNumberFormat="1" applyFont="1" applyFill="1" applyBorder="1" applyAlignment="1">
      <alignment vertical="center"/>
    </xf>
    <xf numFmtId="166" fontId="11" fillId="0" borderId="1" xfId="1" applyNumberFormat="1" applyFont="1" applyFill="1" applyBorder="1" applyAlignment="1">
      <alignment vertical="center" wrapText="1"/>
    </xf>
    <xf numFmtId="0" fontId="9" fillId="0" borderId="0" xfId="1" applyFont="1" applyFill="1" applyBorder="1" applyAlignment="1">
      <alignment vertical="center"/>
    </xf>
    <xf numFmtId="49" fontId="11" fillId="0" borderId="1" xfId="1" applyNumberFormat="1" applyFont="1" applyFill="1" applyBorder="1" applyAlignment="1">
      <alignment horizontal="center" vertical="center" wrapText="1"/>
    </xf>
    <xf numFmtId="0" fontId="11" fillId="0" borderId="0" xfId="1" applyFont="1" applyFill="1" applyBorder="1" applyAlignment="1">
      <alignment vertical="center" wrapText="1"/>
    </xf>
    <xf numFmtId="0" fontId="2" fillId="0" borderId="1" xfId="1" applyFont="1" applyFill="1" applyBorder="1" applyAlignment="1">
      <alignment horizontal="center" vertical="center" wrapText="1"/>
    </xf>
    <xf numFmtId="49" fontId="2" fillId="0" borderId="1" xfId="1" applyNumberFormat="1" applyFont="1" applyFill="1" applyBorder="1" applyAlignment="1">
      <alignment horizontal="center" vertical="center" wrapText="1"/>
    </xf>
    <xf numFmtId="165" fontId="9" fillId="0" borderId="1" xfId="1" applyNumberFormat="1" applyFont="1" applyFill="1" applyBorder="1" applyAlignment="1">
      <alignment vertical="center"/>
    </xf>
    <xf numFmtId="166" fontId="9" fillId="0" borderId="1" xfId="1" applyNumberFormat="1" applyFont="1" applyFill="1" applyBorder="1" applyAlignment="1">
      <alignment vertical="center"/>
    </xf>
    <xf numFmtId="169" fontId="9" fillId="0" borderId="1" xfId="1" applyNumberFormat="1" applyFont="1" applyFill="1" applyBorder="1" applyAlignment="1">
      <alignment vertical="center"/>
    </xf>
    <xf numFmtId="166" fontId="8" fillId="0" borderId="1" xfId="2" applyNumberFormat="1" applyFont="1" applyFill="1" applyBorder="1" applyAlignment="1">
      <alignment horizontal="center" vertical="center"/>
    </xf>
    <xf numFmtId="170" fontId="9" fillId="0" borderId="1" xfId="1" applyNumberFormat="1" applyFont="1" applyFill="1" applyBorder="1" applyAlignment="1">
      <alignment vertical="center"/>
    </xf>
    <xf numFmtId="171" fontId="7" fillId="0" borderId="1" xfId="2" applyNumberFormat="1" applyFont="1" applyFill="1" applyBorder="1" applyAlignment="1">
      <alignment horizontal="center" vertical="center" wrapText="1"/>
    </xf>
    <xf numFmtId="169" fontId="9" fillId="0" borderId="1" xfId="4" applyNumberFormat="1" applyFont="1" applyFill="1" applyBorder="1" applyAlignment="1">
      <alignment vertical="center"/>
    </xf>
    <xf numFmtId="164" fontId="7" fillId="0" borderId="1" xfId="2" applyNumberFormat="1" applyFont="1" applyFill="1" applyBorder="1" applyAlignment="1">
      <alignment horizontal="center" vertical="center" wrapText="1"/>
    </xf>
    <xf numFmtId="0" fontId="8" fillId="0" borderId="1" xfId="2" applyFont="1" applyFill="1" applyBorder="1" applyAlignment="1">
      <alignment horizontal="center" vertical="center"/>
    </xf>
    <xf numFmtId="0" fontId="8" fillId="0" borderId="1" xfId="2" applyFont="1" applyFill="1" applyBorder="1" applyAlignment="1">
      <alignment horizontal="left" vertical="center" wrapText="1"/>
    </xf>
    <xf numFmtId="0" fontId="8" fillId="0" borderId="1" xfId="2" applyFont="1" applyFill="1" applyBorder="1" applyAlignment="1">
      <alignment horizontal="center" wrapText="1"/>
    </xf>
    <xf numFmtId="172" fontId="7" fillId="0" borderId="1" xfId="2" applyNumberFormat="1" applyFont="1" applyFill="1" applyBorder="1" applyAlignment="1">
      <alignment horizontal="center" vertical="center" wrapText="1"/>
    </xf>
    <xf numFmtId="171" fontId="8" fillId="0" borderId="1" xfId="2" applyNumberFormat="1" applyFont="1" applyFill="1" applyBorder="1" applyAlignment="1">
      <alignment horizontal="center" vertical="center"/>
    </xf>
    <xf numFmtId="172" fontId="8" fillId="0" borderId="1" xfId="2" applyNumberFormat="1" applyFont="1" applyFill="1" applyBorder="1" applyAlignment="1">
      <alignment horizontal="center" vertical="center"/>
    </xf>
    <xf numFmtId="173" fontId="8" fillId="0" borderId="1" xfId="2" applyNumberFormat="1" applyFont="1" applyFill="1" applyBorder="1" applyAlignment="1">
      <alignment horizontal="center" vertical="center"/>
    </xf>
    <xf numFmtId="0" fontId="8" fillId="0" borderId="2" xfId="2" applyFont="1" applyFill="1" applyBorder="1" applyAlignment="1">
      <alignment horizontal="center" vertical="center" wrapText="1"/>
    </xf>
    <xf numFmtId="0" fontId="8" fillId="0" borderId="3" xfId="2" applyFont="1" applyFill="1" applyBorder="1" applyAlignment="1">
      <alignment horizontal="center" vertical="center" wrapText="1"/>
    </xf>
    <xf numFmtId="0" fontId="7" fillId="0" borderId="2" xfId="2" applyFont="1" applyFill="1" applyBorder="1" applyAlignment="1">
      <alignment horizontal="center" vertical="center" wrapText="1"/>
    </xf>
    <xf numFmtId="0" fontId="7" fillId="0" borderId="3" xfId="2" applyFont="1" applyFill="1" applyBorder="1" applyAlignment="1">
      <alignment horizontal="center" vertical="center" wrapText="1"/>
    </xf>
    <xf numFmtId="0" fontId="6" fillId="0" borderId="1" xfId="2" applyFont="1" applyFill="1" applyBorder="1" applyAlignment="1">
      <alignment horizontal="center" vertical="center" wrapText="1"/>
    </xf>
    <xf numFmtId="0" fontId="8" fillId="0" borderId="0" xfId="2" applyFont="1" applyFill="1" applyAlignment="1">
      <alignment horizontal="center" wrapText="1"/>
    </xf>
    <xf numFmtId="0" fontId="6" fillId="0" borderId="0" xfId="2" applyFont="1" applyFill="1" applyBorder="1" applyAlignment="1">
      <alignment horizontal="center" vertical="center" wrapText="1"/>
    </xf>
    <xf numFmtId="166" fontId="5" fillId="0" borderId="1" xfId="1" applyNumberFormat="1" applyFont="1" applyFill="1" applyBorder="1" applyAlignment="1">
      <alignment horizontal="center" vertical="center" wrapText="1"/>
    </xf>
    <xf numFmtId="167" fontId="5" fillId="0" borderId="1" xfId="1" applyNumberFormat="1" applyFont="1" applyFill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center" vertical="center" wrapText="1"/>
    </xf>
    <xf numFmtId="0" fontId="12" fillId="2" borderId="5" xfId="0" applyFont="1" applyFill="1" applyBorder="1" applyAlignment="1">
      <alignment horizontal="center" vertical="center" wrapText="1"/>
    </xf>
    <xf numFmtId="0" fontId="12" fillId="2" borderId="6" xfId="0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horizontal="center" vertical="center" wrapText="1"/>
    </xf>
    <xf numFmtId="49" fontId="2" fillId="0" borderId="1" xfId="1" applyNumberFormat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3" fillId="0" borderId="0" xfId="1" applyFont="1" applyFill="1" applyBorder="1" applyAlignment="1">
      <alignment horizontal="center" vertical="center" wrapText="1"/>
    </xf>
    <xf numFmtId="0" fontId="11" fillId="0" borderId="1" xfId="1" applyFont="1" applyFill="1" applyBorder="1" applyAlignment="1">
      <alignment horizontal="center" vertical="top" wrapText="1"/>
    </xf>
    <xf numFmtId="0" fontId="11" fillId="0" borderId="1" xfId="1" applyFont="1" applyFill="1" applyBorder="1" applyAlignment="1">
      <alignment vertical="center" wrapText="1"/>
    </xf>
  </cellXfs>
  <cellStyles count="5">
    <cellStyle name="Обычный" xfId="0" builtinId="0"/>
    <cellStyle name="Обычный 2" xfId="1"/>
    <cellStyle name="Обычный 2 2" xfId="2"/>
    <cellStyle name="Обычный 2 3" xfId="3"/>
    <cellStyle name="Финансовый" xfId="4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9"/>
  <sheetViews>
    <sheetView view="pageBreakPreview" zoomScaleNormal="100" zoomScaleSheetLayoutView="100" workbookViewId="0">
      <selection activeCell="J8" sqref="J8"/>
    </sheetView>
  </sheetViews>
  <sheetFormatPr defaultRowHeight="15" x14ac:dyDescent="0.25"/>
  <cols>
    <col min="1" max="1" width="30.140625" style="10" customWidth="1"/>
    <col min="2" max="2" width="27.140625" style="10" customWidth="1"/>
    <col min="3" max="3" width="13.28515625" style="10" customWidth="1"/>
    <col min="4" max="4" width="21.85546875" style="10" customWidth="1"/>
    <col min="5" max="9" width="9.140625" style="10"/>
    <col min="10" max="10" width="9.42578125" style="10" customWidth="1"/>
    <col min="11" max="16384" width="9.140625" style="10"/>
  </cols>
  <sheetData>
    <row r="1" spans="1:15" ht="76.5" customHeight="1" x14ac:dyDescent="0.25">
      <c r="A1" s="9"/>
      <c r="B1" s="9"/>
      <c r="C1" s="9"/>
      <c r="D1" s="9"/>
      <c r="E1" s="12"/>
      <c r="F1" s="12"/>
      <c r="G1" s="12"/>
      <c r="H1" s="12"/>
      <c r="I1" s="12"/>
      <c r="J1" s="12"/>
      <c r="K1" s="49" t="s">
        <v>34</v>
      </c>
      <c r="L1" s="49"/>
      <c r="M1" s="49"/>
      <c r="N1" s="49"/>
      <c r="O1" s="49"/>
    </row>
    <row r="2" spans="1:15" ht="60" customHeight="1" x14ac:dyDescent="0.25">
      <c r="A2" s="50" t="s">
        <v>33</v>
      </c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</row>
    <row r="3" spans="1:15" ht="36.75" customHeight="1" x14ac:dyDescent="0.25">
      <c r="A3" s="48" t="s">
        <v>27</v>
      </c>
      <c r="B3" s="48" t="s">
        <v>28</v>
      </c>
      <c r="C3" s="48" t="s">
        <v>29</v>
      </c>
      <c r="D3" s="48" t="s">
        <v>30</v>
      </c>
      <c r="E3" s="48" t="s">
        <v>31</v>
      </c>
      <c r="F3" s="48"/>
      <c r="G3" s="48"/>
      <c r="H3" s="48"/>
      <c r="I3" s="48"/>
      <c r="J3" s="48"/>
      <c r="K3" s="48"/>
      <c r="L3" s="48"/>
      <c r="M3" s="48"/>
      <c r="N3" s="48"/>
      <c r="O3" s="48"/>
    </row>
    <row r="4" spans="1:15" ht="53.25" customHeight="1" x14ac:dyDescent="0.25">
      <c r="A4" s="48"/>
      <c r="B4" s="48"/>
      <c r="C4" s="48"/>
      <c r="D4" s="48"/>
      <c r="E4" s="13" t="s">
        <v>7</v>
      </c>
      <c r="F4" s="13" t="s">
        <v>8</v>
      </c>
      <c r="G4" s="13" t="s">
        <v>9</v>
      </c>
      <c r="H4" s="13" t="s">
        <v>10</v>
      </c>
      <c r="I4" s="13" t="s">
        <v>11</v>
      </c>
      <c r="J4" s="13" t="s">
        <v>12</v>
      </c>
      <c r="K4" s="13" t="s">
        <v>13</v>
      </c>
      <c r="L4" s="13" t="s">
        <v>14</v>
      </c>
      <c r="M4" s="13" t="s">
        <v>15</v>
      </c>
      <c r="N4" s="13" t="s">
        <v>16</v>
      </c>
      <c r="O4" s="13" t="s">
        <v>17</v>
      </c>
    </row>
    <row r="5" spans="1:15" ht="46.5" customHeight="1" x14ac:dyDescent="0.25">
      <c r="A5" s="46" t="s">
        <v>36</v>
      </c>
      <c r="B5" s="15" t="s">
        <v>48</v>
      </c>
      <c r="C5" s="14" t="s">
        <v>32</v>
      </c>
      <c r="D5" s="14">
        <v>2</v>
      </c>
      <c r="E5" s="14">
        <v>1</v>
      </c>
      <c r="F5" s="36">
        <v>0</v>
      </c>
      <c r="G5" s="34">
        <v>0</v>
      </c>
      <c r="H5" s="34">
        <v>0</v>
      </c>
      <c r="I5" s="41">
        <f>2-2</f>
        <v>0</v>
      </c>
      <c r="J5" s="41">
        <v>1</v>
      </c>
      <c r="K5" s="32">
        <v>0</v>
      </c>
      <c r="L5" s="32">
        <v>0</v>
      </c>
      <c r="M5" s="32">
        <v>0</v>
      </c>
      <c r="N5" s="32">
        <v>0</v>
      </c>
      <c r="O5" s="32">
        <v>0</v>
      </c>
    </row>
    <row r="6" spans="1:15" ht="78.75" customHeight="1" x14ac:dyDescent="0.25">
      <c r="A6" s="47"/>
      <c r="B6" s="15" t="s">
        <v>45</v>
      </c>
      <c r="C6" s="14" t="s">
        <v>43</v>
      </c>
      <c r="D6" s="36">
        <v>0</v>
      </c>
      <c r="E6" s="36">
        <v>0</v>
      </c>
      <c r="F6" s="36">
        <v>0</v>
      </c>
      <c r="G6" s="34">
        <v>0</v>
      </c>
      <c r="H6" s="34">
        <v>3</v>
      </c>
      <c r="I6" s="41">
        <f>4-3</f>
        <v>1</v>
      </c>
      <c r="J6" s="41">
        <v>1</v>
      </c>
      <c r="K6" s="32">
        <v>0</v>
      </c>
      <c r="L6" s="32">
        <v>0</v>
      </c>
      <c r="M6" s="32">
        <v>0</v>
      </c>
      <c r="N6" s="32">
        <v>0</v>
      </c>
      <c r="O6" s="32">
        <v>0</v>
      </c>
    </row>
    <row r="7" spans="1:15" ht="60" customHeight="1" x14ac:dyDescent="0.25">
      <c r="A7" s="44" t="s">
        <v>69</v>
      </c>
      <c r="B7" s="38" t="s">
        <v>50</v>
      </c>
      <c r="C7" s="37" t="s">
        <v>47</v>
      </c>
      <c r="D7" s="36">
        <v>0</v>
      </c>
      <c r="E7" s="36">
        <v>0</v>
      </c>
      <c r="F7" s="36">
        <v>0</v>
      </c>
      <c r="G7" s="34">
        <v>0</v>
      </c>
      <c r="H7" s="40">
        <f>479/1000</f>
        <v>0.47899999999999998</v>
      </c>
      <c r="I7" s="42">
        <v>1.6220000000000001</v>
      </c>
      <c r="J7" s="32">
        <v>0</v>
      </c>
      <c r="K7" s="43">
        <v>4.66</v>
      </c>
      <c r="L7" s="32">
        <v>0</v>
      </c>
      <c r="M7" s="32">
        <v>0</v>
      </c>
      <c r="N7" s="32">
        <v>0</v>
      </c>
      <c r="O7" s="32">
        <v>0</v>
      </c>
    </row>
    <row r="8" spans="1:15" ht="30" x14ac:dyDescent="0.25">
      <c r="A8" s="45"/>
      <c r="B8" s="38" t="s">
        <v>67</v>
      </c>
      <c r="C8" s="37" t="s">
        <v>43</v>
      </c>
      <c r="D8" s="36">
        <v>0</v>
      </c>
      <c r="E8" s="36">
        <v>0</v>
      </c>
      <c r="F8" s="36">
        <v>0</v>
      </c>
      <c r="G8" s="34">
        <v>0</v>
      </c>
      <c r="H8" s="32">
        <v>0</v>
      </c>
      <c r="I8" s="41">
        <v>2</v>
      </c>
      <c r="J8" s="41">
        <v>1</v>
      </c>
      <c r="K8" s="32">
        <v>0</v>
      </c>
      <c r="L8" s="32">
        <v>0</v>
      </c>
      <c r="M8" s="32">
        <v>0</v>
      </c>
      <c r="N8" s="32">
        <v>0</v>
      </c>
      <c r="O8" s="32">
        <v>0</v>
      </c>
    </row>
    <row r="9" spans="1:15" ht="60" x14ac:dyDescent="0.25">
      <c r="A9" s="39" t="s">
        <v>57</v>
      </c>
      <c r="B9" s="38" t="s">
        <v>58</v>
      </c>
      <c r="C9" s="14" t="s">
        <v>43</v>
      </c>
      <c r="D9" s="36">
        <v>0</v>
      </c>
      <c r="E9" s="36">
        <v>0</v>
      </c>
      <c r="F9" s="36">
        <v>0</v>
      </c>
      <c r="G9" s="34">
        <v>0</v>
      </c>
      <c r="H9" s="34">
        <v>0</v>
      </c>
      <c r="I9" s="41">
        <f>2+3-3+1+2</f>
        <v>5</v>
      </c>
      <c r="J9" s="32">
        <v>0</v>
      </c>
      <c r="K9" s="32">
        <v>0</v>
      </c>
      <c r="L9" s="32">
        <v>0</v>
      </c>
      <c r="M9" s="32">
        <v>0</v>
      </c>
      <c r="N9" s="32">
        <v>0</v>
      </c>
      <c r="O9" s="32">
        <v>0</v>
      </c>
    </row>
  </sheetData>
  <mergeCells count="9">
    <mergeCell ref="A7:A8"/>
    <mergeCell ref="A5:A6"/>
    <mergeCell ref="E3:O3"/>
    <mergeCell ref="K1:O1"/>
    <mergeCell ref="A2:O2"/>
    <mergeCell ref="A3:A4"/>
    <mergeCell ref="B3:B4"/>
    <mergeCell ref="C3:C4"/>
    <mergeCell ref="D3:D4"/>
  </mergeCells>
  <pageMargins left="0.70866141732283472" right="0.70866141732283472" top="0.74803149606299213" bottom="0.74803149606299213" header="0.31496062992125984" footer="0.31496062992125984"/>
  <pageSetup paperSize="9" scale="6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A1:BO30"/>
  <sheetViews>
    <sheetView tabSelected="1" view="pageBreakPreview" zoomScale="70" zoomScaleNormal="70" zoomScaleSheetLayoutView="70" workbookViewId="0">
      <pane xSplit="2" topLeftCell="C1" activePane="topRight" state="frozen"/>
      <selection pane="topRight" activeCell="AN10" sqref="AN10"/>
    </sheetView>
  </sheetViews>
  <sheetFormatPr defaultRowHeight="15.75" outlineLevelCol="1" x14ac:dyDescent="0.25"/>
  <cols>
    <col min="1" max="1" width="6.5703125" style="2" customWidth="1"/>
    <col min="2" max="2" width="37.5703125" style="1" customWidth="1"/>
    <col min="3" max="3" width="20.42578125" style="1" customWidth="1"/>
    <col min="4" max="4" width="25.85546875" style="7" customWidth="1"/>
    <col min="5" max="5" width="16.140625" style="4" customWidth="1" collapsed="1"/>
    <col min="6" max="6" width="15" style="1" hidden="1" customWidth="1" outlineLevel="1"/>
    <col min="7" max="7" width="15.42578125" style="1" customWidth="1"/>
    <col min="8" max="8" width="17.28515625" style="1" customWidth="1"/>
    <col min="9" max="9" width="13.28515625" style="1" customWidth="1"/>
    <col min="10" max="10" width="16.85546875" style="4" customWidth="1" collapsed="1"/>
    <col min="11" max="11" width="15" style="1" hidden="1" customWidth="1" outlineLevel="1"/>
    <col min="12" max="12" width="15.42578125" style="1" customWidth="1"/>
    <col min="13" max="13" width="15.5703125" style="1" customWidth="1"/>
    <col min="14" max="14" width="13.140625" style="1" customWidth="1"/>
    <col min="15" max="15" width="15.5703125" style="5" customWidth="1" collapsed="1"/>
    <col min="16" max="16" width="15" style="6" hidden="1" customWidth="1" outlineLevel="1"/>
    <col min="17" max="17" width="13.85546875" style="1" customWidth="1"/>
    <col min="18" max="18" width="19.140625" style="1" customWidth="1"/>
    <col min="19" max="19" width="13.85546875" style="1" customWidth="1"/>
    <col min="20" max="20" width="15.5703125" style="4" customWidth="1" collapsed="1"/>
    <col min="21" max="21" width="12.7109375" style="1" hidden="1" customWidth="1" outlineLevel="1"/>
    <col min="22" max="22" width="16.42578125" style="1" customWidth="1"/>
    <col min="23" max="23" width="13.85546875" style="1" customWidth="1"/>
    <col min="24" max="24" width="12.7109375" style="6" customWidth="1"/>
    <col min="25" max="25" width="14.7109375" style="4" customWidth="1" collapsed="1"/>
    <col min="26" max="26" width="13.5703125" style="1" hidden="1" customWidth="1" outlineLevel="1"/>
    <col min="27" max="28" width="14.85546875" style="1" customWidth="1"/>
    <col min="29" max="29" width="13.28515625" style="6" customWidth="1"/>
    <col min="30" max="30" width="15" style="4" customWidth="1" collapsed="1"/>
    <col min="31" max="31" width="15" style="1" hidden="1" customWidth="1" outlineLevel="1"/>
    <col min="32" max="33" width="15" style="1" customWidth="1"/>
    <col min="34" max="34" width="15.7109375" style="6" customWidth="1"/>
    <col min="35" max="35" width="14.42578125" style="4" customWidth="1" collapsed="1"/>
    <col min="36" max="36" width="15" style="1" hidden="1" customWidth="1" outlineLevel="1"/>
    <col min="37" max="37" width="13.85546875" style="1" customWidth="1"/>
    <col min="38" max="38" width="14.140625" style="1" customWidth="1"/>
    <col min="39" max="39" width="15.7109375" style="6" customWidth="1"/>
    <col min="40" max="40" width="14.42578125" style="4" customWidth="1" collapsed="1"/>
    <col min="41" max="41" width="15" style="1" hidden="1" customWidth="1" outlineLevel="1"/>
    <col min="42" max="42" width="15" style="1" customWidth="1"/>
    <col min="43" max="43" width="16.42578125" style="1" customWidth="1"/>
    <col min="44" max="44" width="13.85546875" style="6" customWidth="1"/>
    <col min="45" max="45" width="16.28515625" style="4" customWidth="1" collapsed="1"/>
    <col min="46" max="46" width="2.28515625" style="1" hidden="1" customWidth="1" outlineLevel="1"/>
    <col min="47" max="47" width="15" style="1" customWidth="1"/>
    <col min="48" max="48" width="14.42578125" style="1" customWidth="1"/>
    <col min="49" max="49" width="13.5703125" style="6" customWidth="1"/>
    <col min="50" max="50" width="13.42578125" style="4" customWidth="1" collapsed="1"/>
    <col min="51" max="51" width="15" style="1" hidden="1" customWidth="1" outlineLevel="1"/>
    <col min="52" max="52" width="15" style="1" customWidth="1"/>
    <col min="53" max="53" width="13.7109375" style="1" customWidth="1"/>
    <col min="54" max="54" width="12.85546875" style="6" customWidth="1"/>
    <col min="55" max="55" width="12.140625" style="4" customWidth="1" collapsed="1"/>
    <col min="56" max="56" width="15" style="1" hidden="1" customWidth="1" outlineLevel="1"/>
    <col min="57" max="57" width="15" style="1" customWidth="1"/>
    <col min="58" max="58" width="14" style="1" customWidth="1"/>
    <col min="59" max="59" width="12.85546875" style="6" customWidth="1"/>
    <col min="60" max="60" width="13" style="4" customWidth="1" collapsed="1"/>
    <col min="61" max="61" width="15" style="1" hidden="1" customWidth="1" outlineLevel="1"/>
    <col min="62" max="63" width="15" style="1" customWidth="1"/>
    <col min="64" max="64" width="13.140625" style="6" customWidth="1"/>
    <col min="65" max="16384" width="9.140625" style="1"/>
  </cols>
  <sheetData>
    <row r="1" spans="1:67" ht="24.75" customHeight="1" x14ac:dyDescent="0.25">
      <c r="BJ1" s="60" t="s">
        <v>35</v>
      </c>
      <c r="BK1" s="60"/>
      <c r="BL1" s="60"/>
    </row>
    <row r="2" spans="1:67" ht="25.5" customHeight="1" x14ac:dyDescent="0.25">
      <c r="BJ2" s="60"/>
      <c r="BK2" s="60"/>
      <c r="BL2" s="60"/>
    </row>
    <row r="3" spans="1:67" ht="30.75" customHeight="1" x14ac:dyDescent="0.25">
      <c r="A3" s="56" t="s">
        <v>0</v>
      </c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56"/>
      <c r="AN3" s="1"/>
      <c r="AR3" s="1"/>
      <c r="AS3" s="1"/>
      <c r="AW3" s="1"/>
      <c r="AX3" s="1"/>
      <c r="BB3" s="1"/>
      <c r="BC3" s="1"/>
      <c r="BG3" s="1"/>
      <c r="BH3" s="1"/>
      <c r="BJ3" s="60"/>
      <c r="BK3" s="60"/>
      <c r="BL3" s="60"/>
      <c r="BM3" s="11"/>
      <c r="BN3" s="11"/>
      <c r="BO3" s="11"/>
    </row>
    <row r="4" spans="1:67" x14ac:dyDescent="0.25">
      <c r="E4" s="3"/>
    </row>
    <row r="5" spans="1:67" x14ac:dyDescent="0.25">
      <c r="A5" s="57" t="s">
        <v>1</v>
      </c>
      <c r="B5" s="58" t="s">
        <v>2</v>
      </c>
      <c r="C5" s="58" t="s">
        <v>3</v>
      </c>
      <c r="D5" s="58" t="s">
        <v>4</v>
      </c>
      <c r="E5" s="52" t="s">
        <v>5</v>
      </c>
      <c r="F5" s="52"/>
      <c r="G5" s="52"/>
      <c r="H5" s="52"/>
      <c r="I5" s="52"/>
      <c r="J5" s="52" t="s">
        <v>6</v>
      </c>
      <c r="K5" s="52"/>
      <c r="L5" s="52"/>
      <c r="M5" s="52"/>
      <c r="N5" s="52"/>
      <c r="O5" s="52"/>
      <c r="P5" s="52"/>
      <c r="Q5" s="52"/>
      <c r="R5" s="52"/>
      <c r="S5" s="52"/>
      <c r="T5" s="52"/>
      <c r="U5" s="52"/>
      <c r="V5" s="52"/>
      <c r="W5" s="52"/>
      <c r="X5" s="52"/>
      <c r="Y5" s="52"/>
      <c r="Z5" s="52"/>
      <c r="AA5" s="52"/>
      <c r="AB5" s="52"/>
      <c r="AC5" s="52"/>
      <c r="AD5" s="52"/>
      <c r="AE5" s="52"/>
      <c r="AF5" s="52"/>
      <c r="AG5" s="52"/>
      <c r="AH5" s="52"/>
      <c r="AI5" s="52"/>
      <c r="AJ5" s="52"/>
      <c r="AK5" s="52"/>
      <c r="AL5" s="52"/>
      <c r="AM5" s="52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</row>
    <row r="6" spans="1:67" x14ac:dyDescent="0.25">
      <c r="A6" s="57"/>
      <c r="B6" s="58"/>
      <c r="C6" s="58"/>
      <c r="D6" s="58"/>
      <c r="E6" s="52"/>
      <c r="F6" s="52"/>
      <c r="G6" s="52"/>
      <c r="H6" s="52"/>
      <c r="I6" s="52"/>
      <c r="J6" s="52" t="s">
        <v>7</v>
      </c>
      <c r="K6" s="52"/>
      <c r="L6" s="52"/>
      <c r="M6" s="52"/>
      <c r="N6" s="52"/>
      <c r="O6" s="52" t="s">
        <v>8</v>
      </c>
      <c r="P6" s="52"/>
      <c r="Q6" s="52"/>
      <c r="R6" s="52"/>
      <c r="S6" s="52"/>
      <c r="T6" s="52" t="s">
        <v>9</v>
      </c>
      <c r="U6" s="52"/>
      <c r="V6" s="52"/>
      <c r="W6" s="52"/>
      <c r="X6" s="52"/>
      <c r="Y6" s="52" t="s">
        <v>10</v>
      </c>
      <c r="Z6" s="52"/>
      <c r="AA6" s="52"/>
      <c r="AB6" s="52"/>
      <c r="AC6" s="52"/>
      <c r="AD6" s="52" t="s">
        <v>11</v>
      </c>
      <c r="AE6" s="52"/>
      <c r="AF6" s="52"/>
      <c r="AG6" s="52"/>
      <c r="AH6" s="52"/>
      <c r="AI6" s="52" t="s">
        <v>12</v>
      </c>
      <c r="AJ6" s="52"/>
      <c r="AK6" s="52"/>
      <c r="AL6" s="52"/>
      <c r="AM6" s="52"/>
      <c r="AN6" s="52" t="s">
        <v>13</v>
      </c>
      <c r="AO6" s="52"/>
      <c r="AP6" s="52"/>
      <c r="AQ6" s="52"/>
      <c r="AR6" s="52"/>
      <c r="AS6" s="52" t="s">
        <v>14</v>
      </c>
      <c r="AT6" s="52"/>
      <c r="AU6" s="52"/>
      <c r="AV6" s="52"/>
      <c r="AW6" s="52"/>
      <c r="AX6" s="52" t="s">
        <v>15</v>
      </c>
      <c r="AY6" s="52"/>
      <c r="AZ6" s="52"/>
      <c r="BA6" s="52"/>
      <c r="BB6" s="52"/>
      <c r="BC6" s="52" t="s">
        <v>16</v>
      </c>
      <c r="BD6" s="52"/>
      <c r="BE6" s="52"/>
      <c r="BF6" s="52"/>
      <c r="BG6" s="52"/>
      <c r="BH6" s="52" t="s">
        <v>17</v>
      </c>
      <c r="BI6" s="52"/>
      <c r="BJ6" s="52"/>
      <c r="BK6" s="52"/>
      <c r="BL6" s="52"/>
    </row>
    <row r="7" spans="1:67" x14ac:dyDescent="0.25">
      <c r="A7" s="57"/>
      <c r="B7" s="58"/>
      <c r="C7" s="58"/>
      <c r="D7" s="58"/>
      <c r="E7" s="59" t="s">
        <v>18</v>
      </c>
      <c r="F7" s="51" t="s">
        <v>19</v>
      </c>
      <c r="G7" s="51"/>
      <c r="H7" s="51"/>
      <c r="I7" s="51"/>
      <c r="J7" s="59" t="s">
        <v>18</v>
      </c>
      <c r="K7" s="51" t="s">
        <v>19</v>
      </c>
      <c r="L7" s="51"/>
      <c r="M7" s="51"/>
      <c r="N7" s="51"/>
      <c r="O7" s="59" t="s">
        <v>18</v>
      </c>
      <c r="P7" s="51" t="s">
        <v>19</v>
      </c>
      <c r="Q7" s="51"/>
      <c r="R7" s="51"/>
      <c r="S7" s="51"/>
      <c r="T7" s="59" t="s">
        <v>18</v>
      </c>
      <c r="U7" s="51" t="s">
        <v>19</v>
      </c>
      <c r="V7" s="51"/>
      <c r="W7" s="51"/>
      <c r="X7" s="51"/>
      <c r="Y7" s="59" t="s">
        <v>18</v>
      </c>
      <c r="Z7" s="51" t="s">
        <v>19</v>
      </c>
      <c r="AA7" s="51"/>
      <c r="AB7" s="51"/>
      <c r="AC7" s="51"/>
      <c r="AD7" s="59" t="s">
        <v>18</v>
      </c>
      <c r="AE7" s="51" t="s">
        <v>19</v>
      </c>
      <c r="AF7" s="51"/>
      <c r="AG7" s="51"/>
      <c r="AH7" s="51"/>
      <c r="AI7" s="59" t="s">
        <v>18</v>
      </c>
      <c r="AJ7" s="51" t="s">
        <v>19</v>
      </c>
      <c r="AK7" s="51"/>
      <c r="AL7" s="51"/>
      <c r="AM7" s="51"/>
      <c r="AN7" s="59" t="s">
        <v>18</v>
      </c>
      <c r="AO7" s="51" t="s">
        <v>19</v>
      </c>
      <c r="AP7" s="51"/>
      <c r="AQ7" s="51"/>
      <c r="AR7" s="51"/>
      <c r="AS7" s="59" t="s">
        <v>18</v>
      </c>
      <c r="AT7" s="51" t="s">
        <v>19</v>
      </c>
      <c r="AU7" s="51"/>
      <c r="AV7" s="51"/>
      <c r="AW7" s="51"/>
      <c r="AX7" s="59" t="s">
        <v>18</v>
      </c>
      <c r="AY7" s="51" t="s">
        <v>19</v>
      </c>
      <c r="AZ7" s="51"/>
      <c r="BA7" s="51"/>
      <c r="BB7" s="51"/>
      <c r="BC7" s="59" t="s">
        <v>18</v>
      </c>
      <c r="BD7" s="51" t="s">
        <v>19</v>
      </c>
      <c r="BE7" s="51"/>
      <c r="BF7" s="51"/>
      <c r="BG7" s="51"/>
      <c r="BH7" s="59" t="s">
        <v>18</v>
      </c>
      <c r="BI7" s="51" t="s">
        <v>19</v>
      </c>
      <c r="BJ7" s="51"/>
      <c r="BK7" s="51"/>
      <c r="BL7" s="51"/>
    </row>
    <row r="8" spans="1:67" s="7" customFormat="1" ht="35.25" customHeight="1" x14ac:dyDescent="0.25">
      <c r="A8" s="57"/>
      <c r="B8" s="58"/>
      <c r="C8" s="58"/>
      <c r="D8" s="58"/>
      <c r="E8" s="59"/>
      <c r="F8" s="17" t="s">
        <v>20</v>
      </c>
      <c r="G8" s="17" t="s">
        <v>21</v>
      </c>
      <c r="H8" s="17" t="s">
        <v>22</v>
      </c>
      <c r="I8" s="17" t="s">
        <v>23</v>
      </c>
      <c r="J8" s="59"/>
      <c r="K8" s="17" t="s">
        <v>20</v>
      </c>
      <c r="L8" s="17" t="s">
        <v>21</v>
      </c>
      <c r="M8" s="17" t="s">
        <v>22</v>
      </c>
      <c r="N8" s="17" t="s">
        <v>23</v>
      </c>
      <c r="O8" s="59"/>
      <c r="P8" s="17" t="s">
        <v>20</v>
      </c>
      <c r="Q8" s="17" t="s">
        <v>21</v>
      </c>
      <c r="R8" s="17" t="s">
        <v>22</v>
      </c>
      <c r="S8" s="17" t="s">
        <v>23</v>
      </c>
      <c r="T8" s="59"/>
      <c r="U8" s="17" t="s">
        <v>20</v>
      </c>
      <c r="V8" s="17" t="s">
        <v>21</v>
      </c>
      <c r="W8" s="17" t="s">
        <v>22</v>
      </c>
      <c r="X8" s="17" t="s">
        <v>23</v>
      </c>
      <c r="Y8" s="59"/>
      <c r="Z8" s="17" t="s">
        <v>20</v>
      </c>
      <c r="AA8" s="17" t="s">
        <v>21</v>
      </c>
      <c r="AB8" s="17" t="s">
        <v>22</v>
      </c>
      <c r="AC8" s="17" t="s">
        <v>23</v>
      </c>
      <c r="AD8" s="59"/>
      <c r="AE8" s="17" t="s">
        <v>20</v>
      </c>
      <c r="AF8" s="17" t="s">
        <v>21</v>
      </c>
      <c r="AG8" s="17" t="s">
        <v>22</v>
      </c>
      <c r="AH8" s="17" t="s">
        <v>23</v>
      </c>
      <c r="AI8" s="59"/>
      <c r="AJ8" s="17" t="s">
        <v>20</v>
      </c>
      <c r="AK8" s="17" t="s">
        <v>21</v>
      </c>
      <c r="AL8" s="17" t="s">
        <v>22</v>
      </c>
      <c r="AM8" s="17" t="s">
        <v>23</v>
      </c>
      <c r="AN8" s="59"/>
      <c r="AO8" s="17" t="s">
        <v>20</v>
      </c>
      <c r="AP8" s="17" t="s">
        <v>21</v>
      </c>
      <c r="AQ8" s="17" t="s">
        <v>22</v>
      </c>
      <c r="AR8" s="17" t="s">
        <v>23</v>
      </c>
      <c r="AS8" s="59"/>
      <c r="AT8" s="17" t="s">
        <v>20</v>
      </c>
      <c r="AU8" s="17" t="s">
        <v>21</v>
      </c>
      <c r="AV8" s="17" t="s">
        <v>22</v>
      </c>
      <c r="AW8" s="17" t="s">
        <v>23</v>
      </c>
      <c r="AX8" s="59"/>
      <c r="AY8" s="17" t="s">
        <v>20</v>
      </c>
      <c r="AZ8" s="17" t="s">
        <v>21</v>
      </c>
      <c r="BA8" s="17" t="s">
        <v>22</v>
      </c>
      <c r="BB8" s="17" t="s">
        <v>23</v>
      </c>
      <c r="BC8" s="59"/>
      <c r="BD8" s="17" t="s">
        <v>20</v>
      </c>
      <c r="BE8" s="17" t="s">
        <v>21</v>
      </c>
      <c r="BF8" s="17" t="s">
        <v>22</v>
      </c>
      <c r="BG8" s="17" t="s">
        <v>23</v>
      </c>
      <c r="BH8" s="59"/>
      <c r="BI8" s="17" t="s">
        <v>20</v>
      </c>
      <c r="BJ8" s="17" t="s">
        <v>21</v>
      </c>
      <c r="BK8" s="17" t="s">
        <v>22</v>
      </c>
      <c r="BL8" s="17" t="s">
        <v>23</v>
      </c>
    </row>
    <row r="9" spans="1:67" s="7" customFormat="1" x14ac:dyDescent="0.25">
      <c r="A9" s="16">
        <v>1</v>
      </c>
      <c r="B9" s="17">
        <v>2</v>
      </c>
      <c r="C9" s="17">
        <v>3</v>
      </c>
      <c r="D9" s="17">
        <v>4</v>
      </c>
      <c r="E9" s="17">
        <v>5</v>
      </c>
      <c r="F9" s="16">
        <v>6</v>
      </c>
      <c r="G9" s="17">
        <v>6</v>
      </c>
      <c r="H9" s="17">
        <v>7</v>
      </c>
      <c r="I9" s="17">
        <v>8</v>
      </c>
      <c r="J9" s="17">
        <v>9</v>
      </c>
      <c r="K9" s="16">
        <v>11</v>
      </c>
      <c r="L9" s="17">
        <v>10</v>
      </c>
      <c r="M9" s="17">
        <v>11</v>
      </c>
      <c r="N9" s="17">
        <v>12</v>
      </c>
      <c r="O9" s="27">
        <v>13</v>
      </c>
      <c r="P9" s="28">
        <v>16</v>
      </c>
      <c r="Q9" s="27">
        <v>14</v>
      </c>
      <c r="R9" s="27">
        <v>15</v>
      </c>
      <c r="S9" s="27">
        <v>16</v>
      </c>
      <c r="T9" s="27">
        <v>17</v>
      </c>
      <c r="U9" s="28">
        <v>21</v>
      </c>
      <c r="V9" s="27">
        <v>18</v>
      </c>
      <c r="W9" s="27">
        <v>19</v>
      </c>
      <c r="X9" s="27">
        <v>20</v>
      </c>
      <c r="Y9" s="27">
        <v>21</v>
      </c>
      <c r="Z9" s="28">
        <v>26</v>
      </c>
      <c r="AA9" s="27">
        <v>22</v>
      </c>
      <c r="AB9" s="27">
        <v>23</v>
      </c>
      <c r="AC9" s="27">
        <v>24</v>
      </c>
      <c r="AD9" s="27">
        <v>25</v>
      </c>
      <c r="AE9" s="28">
        <v>31</v>
      </c>
      <c r="AF9" s="27">
        <v>26</v>
      </c>
      <c r="AG9" s="27">
        <v>27</v>
      </c>
      <c r="AH9" s="27">
        <v>28</v>
      </c>
      <c r="AI9" s="27">
        <v>29</v>
      </c>
      <c r="AJ9" s="28">
        <v>36</v>
      </c>
      <c r="AK9" s="27">
        <v>30</v>
      </c>
      <c r="AL9" s="27">
        <v>31</v>
      </c>
      <c r="AM9" s="27">
        <v>32</v>
      </c>
      <c r="AN9" s="27">
        <v>33</v>
      </c>
      <c r="AO9" s="28">
        <v>41</v>
      </c>
      <c r="AP9" s="27">
        <v>34</v>
      </c>
      <c r="AQ9" s="27">
        <v>35</v>
      </c>
      <c r="AR9" s="27">
        <v>36</v>
      </c>
      <c r="AS9" s="27">
        <v>37</v>
      </c>
      <c r="AT9" s="28">
        <v>46</v>
      </c>
      <c r="AU9" s="27">
        <v>38</v>
      </c>
      <c r="AV9" s="27">
        <v>39</v>
      </c>
      <c r="AW9" s="27">
        <v>40</v>
      </c>
      <c r="AX9" s="27">
        <v>41</v>
      </c>
      <c r="AY9" s="28">
        <v>51</v>
      </c>
      <c r="AZ9" s="27">
        <v>42</v>
      </c>
      <c r="BA9" s="27">
        <v>43</v>
      </c>
      <c r="BB9" s="27">
        <v>44</v>
      </c>
      <c r="BC9" s="27">
        <v>45</v>
      </c>
      <c r="BD9" s="28">
        <v>56</v>
      </c>
      <c r="BE9" s="27">
        <v>46</v>
      </c>
      <c r="BF9" s="27">
        <v>47</v>
      </c>
      <c r="BG9" s="27">
        <v>48</v>
      </c>
      <c r="BH9" s="27">
        <v>49</v>
      </c>
      <c r="BI9" s="28">
        <v>61</v>
      </c>
      <c r="BJ9" s="27">
        <v>50</v>
      </c>
      <c r="BK9" s="27">
        <v>51</v>
      </c>
      <c r="BL9" s="27">
        <v>52</v>
      </c>
    </row>
    <row r="10" spans="1:67" s="26" customFormat="1" ht="16.5" x14ac:dyDescent="0.25">
      <c r="A10" s="25"/>
      <c r="B10" s="62" t="s">
        <v>40</v>
      </c>
      <c r="C10" s="62"/>
      <c r="D10" s="62"/>
      <c r="E10" s="23">
        <f t="shared" ref="E10:AJ10" si="0">E11+E15+E21+E25+E29</f>
        <v>740099.7</v>
      </c>
      <c r="F10" s="23">
        <f t="shared" si="0"/>
        <v>0</v>
      </c>
      <c r="G10" s="23">
        <f t="shared" si="0"/>
        <v>234357.4</v>
      </c>
      <c r="H10" s="23">
        <f t="shared" si="0"/>
        <v>477626.4</v>
      </c>
      <c r="I10" s="23">
        <f t="shared" si="0"/>
        <v>28115.9</v>
      </c>
      <c r="J10" s="23">
        <f t="shared" si="0"/>
        <v>1795</v>
      </c>
      <c r="K10" s="23">
        <f t="shared" si="0"/>
        <v>0</v>
      </c>
      <c r="L10" s="23">
        <f t="shared" si="0"/>
        <v>0</v>
      </c>
      <c r="M10" s="23">
        <f t="shared" si="0"/>
        <v>1795</v>
      </c>
      <c r="N10" s="23">
        <f t="shared" si="0"/>
        <v>0</v>
      </c>
      <c r="O10" s="23">
        <f t="shared" si="0"/>
        <v>0</v>
      </c>
      <c r="P10" s="23">
        <f t="shared" si="0"/>
        <v>0</v>
      </c>
      <c r="Q10" s="23">
        <f t="shared" si="0"/>
        <v>0</v>
      </c>
      <c r="R10" s="23">
        <f t="shared" si="0"/>
        <v>0</v>
      </c>
      <c r="S10" s="23">
        <f t="shared" si="0"/>
        <v>0</v>
      </c>
      <c r="T10" s="23">
        <f t="shared" si="0"/>
        <v>0</v>
      </c>
      <c r="U10" s="23">
        <f t="shared" si="0"/>
        <v>0</v>
      </c>
      <c r="V10" s="23">
        <f t="shared" si="0"/>
        <v>0</v>
      </c>
      <c r="W10" s="23">
        <f t="shared" si="0"/>
        <v>0</v>
      </c>
      <c r="X10" s="23">
        <f t="shared" si="0"/>
        <v>0</v>
      </c>
      <c r="Y10" s="23">
        <f t="shared" si="0"/>
        <v>6455.4000000000005</v>
      </c>
      <c r="Z10" s="23">
        <f t="shared" si="0"/>
        <v>0</v>
      </c>
      <c r="AA10" s="23">
        <f t="shared" si="0"/>
        <v>0</v>
      </c>
      <c r="AB10" s="23">
        <f t="shared" si="0"/>
        <v>6455.4000000000005</v>
      </c>
      <c r="AC10" s="23">
        <f t="shared" si="0"/>
        <v>0</v>
      </c>
      <c r="AD10" s="23">
        <f t="shared" si="0"/>
        <v>112201.29999999999</v>
      </c>
      <c r="AE10" s="23">
        <f t="shared" si="0"/>
        <v>0</v>
      </c>
      <c r="AF10" s="23">
        <f t="shared" si="0"/>
        <v>0</v>
      </c>
      <c r="AG10" s="23">
        <f t="shared" si="0"/>
        <v>111460.2</v>
      </c>
      <c r="AH10" s="23">
        <f t="shared" si="0"/>
        <v>741.1</v>
      </c>
      <c r="AI10" s="23">
        <f t="shared" si="0"/>
        <v>284959.90000000002</v>
      </c>
      <c r="AJ10" s="23">
        <f t="shared" si="0"/>
        <v>0</v>
      </c>
      <c r="AK10" s="23">
        <f t="shared" ref="AK10:BL10" si="1">AK11+AK15+AK21+AK25+AK29</f>
        <v>117178.7</v>
      </c>
      <c r="AL10" s="23">
        <f t="shared" si="1"/>
        <v>153875.20000000001</v>
      </c>
      <c r="AM10" s="23">
        <f t="shared" si="1"/>
        <v>13906</v>
      </c>
      <c r="AN10" s="23">
        <f t="shared" si="1"/>
        <v>234688.1</v>
      </c>
      <c r="AO10" s="23">
        <f t="shared" si="1"/>
        <v>0</v>
      </c>
      <c r="AP10" s="23">
        <f t="shared" si="1"/>
        <v>117178.7</v>
      </c>
      <c r="AQ10" s="23">
        <f t="shared" si="1"/>
        <v>104040.6</v>
      </c>
      <c r="AR10" s="23">
        <f t="shared" si="1"/>
        <v>13468.8</v>
      </c>
      <c r="AS10" s="23">
        <f t="shared" si="1"/>
        <v>100000</v>
      </c>
      <c r="AT10" s="23">
        <f t="shared" si="1"/>
        <v>0</v>
      </c>
      <c r="AU10" s="23">
        <f t="shared" si="1"/>
        <v>0</v>
      </c>
      <c r="AV10" s="23">
        <f t="shared" si="1"/>
        <v>100000</v>
      </c>
      <c r="AW10" s="23">
        <f t="shared" si="1"/>
        <v>0</v>
      </c>
      <c r="AX10" s="23">
        <f t="shared" si="1"/>
        <v>0</v>
      </c>
      <c r="AY10" s="23">
        <f t="shared" si="1"/>
        <v>0</v>
      </c>
      <c r="AZ10" s="23">
        <f t="shared" si="1"/>
        <v>0</v>
      </c>
      <c r="BA10" s="23">
        <f t="shared" si="1"/>
        <v>0</v>
      </c>
      <c r="BB10" s="23">
        <f t="shared" si="1"/>
        <v>0</v>
      </c>
      <c r="BC10" s="23">
        <f t="shared" si="1"/>
        <v>0</v>
      </c>
      <c r="BD10" s="23">
        <f t="shared" si="1"/>
        <v>0</v>
      </c>
      <c r="BE10" s="23">
        <f t="shared" si="1"/>
        <v>0</v>
      </c>
      <c r="BF10" s="23">
        <f t="shared" si="1"/>
        <v>0</v>
      </c>
      <c r="BG10" s="23">
        <f t="shared" si="1"/>
        <v>0</v>
      </c>
      <c r="BH10" s="23">
        <f t="shared" si="1"/>
        <v>0</v>
      </c>
      <c r="BI10" s="23">
        <f t="shared" si="1"/>
        <v>0</v>
      </c>
      <c r="BJ10" s="23">
        <f t="shared" si="1"/>
        <v>0</v>
      </c>
      <c r="BK10" s="23">
        <f t="shared" si="1"/>
        <v>0</v>
      </c>
      <c r="BL10" s="23">
        <f t="shared" si="1"/>
        <v>0</v>
      </c>
    </row>
    <row r="11" spans="1:67" s="26" customFormat="1" ht="70.5" customHeight="1" x14ac:dyDescent="0.25">
      <c r="A11" s="25" t="s">
        <v>24</v>
      </c>
      <c r="B11" s="61" t="s">
        <v>44</v>
      </c>
      <c r="C11" s="61"/>
      <c r="D11" s="61"/>
      <c r="E11" s="23">
        <f t="shared" ref="E11:AJ11" si="2">SUM(E12:E14)</f>
        <v>8477.7999999999993</v>
      </c>
      <c r="F11" s="23">
        <f t="shared" si="2"/>
        <v>0</v>
      </c>
      <c r="G11" s="23">
        <f t="shared" si="2"/>
        <v>0</v>
      </c>
      <c r="H11" s="23">
        <f t="shared" si="2"/>
        <v>8477.7999999999993</v>
      </c>
      <c r="I11" s="23">
        <f t="shared" si="2"/>
        <v>0</v>
      </c>
      <c r="J11" s="23">
        <f t="shared" si="2"/>
        <v>1795</v>
      </c>
      <c r="K11" s="23">
        <f t="shared" si="2"/>
        <v>0</v>
      </c>
      <c r="L11" s="23">
        <f t="shared" si="2"/>
        <v>0</v>
      </c>
      <c r="M11" s="23">
        <f t="shared" si="2"/>
        <v>1795</v>
      </c>
      <c r="N11" s="23">
        <f t="shared" si="2"/>
        <v>0</v>
      </c>
      <c r="O11" s="23">
        <f t="shared" si="2"/>
        <v>0</v>
      </c>
      <c r="P11" s="23">
        <f t="shared" si="2"/>
        <v>0</v>
      </c>
      <c r="Q11" s="23">
        <f t="shared" si="2"/>
        <v>0</v>
      </c>
      <c r="R11" s="23">
        <f t="shared" si="2"/>
        <v>0</v>
      </c>
      <c r="S11" s="23">
        <f t="shared" si="2"/>
        <v>0</v>
      </c>
      <c r="T11" s="23">
        <f t="shared" si="2"/>
        <v>0</v>
      </c>
      <c r="U11" s="23">
        <f t="shared" si="2"/>
        <v>0</v>
      </c>
      <c r="V11" s="23">
        <f t="shared" si="2"/>
        <v>0</v>
      </c>
      <c r="W11" s="23">
        <f t="shared" si="2"/>
        <v>0</v>
      </c>
      <c r="X11" s="23">
        <f t="shared" si="2"/>
        <v>0</v>
      </c>
      <c r="Y11" s="23">
        <f t="shared" si="2"/>
        <v>109.69999999999999</v>
      </c>
      <c r="Z11" s="23">
        <f t="shared" si="2"/>
        <v>0</v>
      </c>
      <c r="AA11" s="23">
        <f t="shared" si="2"/>
        <v>0</v>
      </c>
      <c r="AB11" s="23">
        <f t="shared" si="2"/>
        <v>109.69999999999999</v>
      </c>
      <c r="AC11" s="23">
        <f t="shared" si="2"/>
        <v>0</v>
      </c>
      <c r="AD11" s="23">
        <f t="shared" si="2"/>
        <v>21.300000000000011</v>
      </c>
      <c r="AE11" s="23">
        <f t="shared" si="2"/>
        <v>0</v>
      </c>
      <c r="AF11" s="23">
        <f t="shared" si="2"/>
        <v>0</v>
      </c>
      <c r="AG11" s="23">
        <f t="shared" si="2"/>
        <v>21.300000000000011</v>
      </c>
      <c r="AH11" s="23">
        <f t="shared" si="2"/>
        <v>0</v>
      </c>
      <c r="AI11" s="23">
        <f t="shared" si="2"/>
        <v>6551.8</v>
      </c>
      <c r="AJ11" s="23">
        <f t="shared" si="2"/>
        <v>0</v>
      </c>
      <c r="AK11" s="23">
        <f t="shared" ref="AK11:BL11" si="3">SUM(AK12:AK14)</f>
        <v>0</v>
      </c>
      <c r="AL11" s="23">
        <f t="shared" si="3"/>
        <v>6551.8</v>
      </c>
      <c r="AM11" s="23">
        <f t="shared" si="3"/>
        <v>0</v>
      </c>
      <c r="AN11" s="23">
        <f t="shared" si="3"/>
        <v>0</v>
      </c>
      <c r="AO11" s="23">
        <f t="shared" si="3"/>
        <v>0</v>
      </c>
      <c r="AP11" s="23">
        <f t="shared" si="3"/>
        <v>0</v>
      </c>
      <c r="AQ11" s="23">
        <f t="shared" si="3"/>
        <v>0</v>
      </c>
      <c r="AR11" s="23">
        <f t="shared" si="3"/>
        <v>0</v>
      </c>
      <c r="AS11" s="23">
        <f t="shared" si="3"/>
        <v>0</v>
      </c>
      <c r="AT11" s="23">
        <f t="shared" si="3"/>
        <v>0</v>
      </c>
      <c r="AU11" s="23">
        <f t="shared" si="3"/>
        <v>0</v>
      </c>
      <c r="AV11" s="23">
        <f t="shared" si="3"/>
        <v>0</v>
      </c>
      <c r="AW11" s="23">
        <f t="shared" si="3"/>
        <v>0</v>
      </c>
      <c r="AX11" s="23">
        <f t="shared" si="3"/>
        <v>0</v>
      </c>
      <c r="AY11" s="23">
        <f t="shared" si="3"/>
        <v>0</v>
      </c>
      <c r="AZ11" s="23">
        <f t="shared" si="3"/>
        <v>0</v>
      </c>
      <c r="BA11" s="23">
        <f t="shared" si="3"/>
        <v>0</v>
      </c>
      <c r="BB11" s="23">
        <f t="shared" si="3"/>
        <v>0</v>
      </c>
      <c r="BC11" s="23">
        <f t="shared" si="3"/>
        <v>0</v>
      </c>
      <c r="BD11" s="23">
        <f t="shared" si="3"/>
        <v>0</v>
      </c>
      <c r="BE11" s="23">
        <f t="shared" si="3"/>
        <v>0</v>
      </c>
      <c r="BF11" s="23">
        <f t="shared" si="3"/>
        <v>0</v>
      </c>
      <c r="BG11" s="23">
        <f t="shared" si="3"/>
        <v>0</v>
      </c>
      <c r="BH11" s="23">
        <f t="shared" si="3"/>
        <v>0</v>
      </c>
      <c r="BI11" s="23">
        <f t="shared" si="3"/>
        <v>0</v>
      </c>
      <c r="BJ11" s="23">
        <f t="shared" si="3"/>
        <v>0</v>
      </c>
      <c r="BK11" s="23">
        <f t="shared" si="3"/>
        <v>0</v>
      </c>
      <c r="BL11" s="23">
        <f t="shared" si="3"/>
        <v>0</v>
      </c>
    </row>
    <row r="12" spans="1:67" s="24" customFormat="1" ht="71.25" customHeight="1" x14ac:dyDescent="0.25">
      <c r="A12" s="18" t="s">
        <v>37</v>
      </c>
      <c r="B12" s="19" t="s">
        <v>42</v>
      </c>
      <c r="C12" s="20" t="s">
        <v>25</v>
      </c>
      <c r="D12" s="20" t="s">
        <v>26</v>
      </c>
      <c r="E12" s="21">
        <f t="shared" ref="E12" si="4">J12+O12+T12+Y12+AD12+AI12+AN12+AS12+AX12</f>
        <v>6500</v>
      </c>
      <c r="F12" s="21">
        <f t="shared" ref="F12" si="5">K12+P12+U12+Z12+AE12+AJ12+AO12+AT12+AY12</f>
        <v>0</v>
      </c>
      <c r="G12" s="21">
        <f t="shared" ref="G12:G14" si="6">L12+Q12+V12+AA12+AF12+AK12+AP12+AU12+AZ12+BE12+BJ12</f>
        <v>0</v>
      </c>
      <c r="H12" s="21">
        <f t="shared" ref="H12:H14" si="7">M12+R12+W12+AB12+AG12+AL12+AQ12+AV12+BA12+BF12+BK12</f>
        <v>6500</v>
      </c>
      <c r="I12" s="21">
        <f t="shared" ref="I12:I14" si="8">N12+S12+X12+AC12+AH12+AM12+AR12+AW12+BB12+BG12+BL12</f>
        <v>0</v>
      </c>
      <c r="J12" s="33">
        <f t="shared" ref="J12" si="9">M12</f>
        <v>0</v>
      </c>
      <c r="K12" s="30">
        <v>0</v>
      </c>
      <c r="L12" s="30">
        <v>0</v>
      </c>
      <c r="M12" s="29">
        <v>0</v>
      </c>
      <c r="N12" s="30">
        <v>0</v>
      </c>
      <c r="O12" s="30">
        <f>Q12+R12</f>
        <v>0</v>
      </c>
      <c r="P12" s="23">
        <v>0</v>
      </c>
      <c r="Q12" s="23">
        <v>0</v>
      </c>
      <c r="R12" s="31">
        <v>0</v>
      </c>
      <c r="S12" s="23">
        <v>0</v>
      </c>
      <c r="T12" s="30">
        <f>V12+W12</f>
        <v>0</v>
      </c>
      <c r="U12" s="23">
        <v>0</v>
      </c>
      <c r="V12" s="23">
        <v>0</v>
      </c>
      <c r="W12" s="21">
        <v>0</v>
      </c>
      <c r="X12" s="23">
        <v>0</v>
      </c>
      <c r="Y12" s="30">
        <f>AA12+AB12</f>
        <v>0</v>
      </c>
      <c r="Z12" s="23">
        <v>0</v>
      </c>
      <c r="AA12" s="23">
        <v>0</v>
      </c>
      <c r="AB12" s="21">
        <v>0</v>
      </c>
      <c r="AC12" s="23">
        <v>0</v>
      </c>
      <c r="AD12" s="30">
        <f>AF12+AG12</f>
        <v>0</v>
      </c>
      <c r="AE12" s="23">
        <v>0</v>
      </c>
      <c r="AF12" s="23">
        <v>0</v>
      </c>
      <c r="AG12" s="21">
        <v>0</v>
      </c>
      <c r="AH12" s="23">
        <v>0</v>
      </c>
      <c r="AI12" s="30">
        <f>AK12+AL12</f>
        <v>6500</v>
      </c>
      <c r="AJ12" s="23">
        <v>0</v>
      </c>
      <c r="AK12" s="23">
        <v>0</v>
      </c>
      <c r="AL12" s="21">
        <v>6500</v>
      </c>
      <c r="AM12" s="23">
        <v>0</v>
      </c>
      <c r="AN12" s="30">
        <f>AP12+AQ12</f>
        <v>0</v>
      </c>
      <c r="AO12" s="23">
        <v>0</v>
      </c>
      <c r="AP12" s="23">
        <v>0</v>
      </c>
      <c r="AQ12" s="23">
        <v>0</v>
      </c>
      <c r="AR12" s="23">
        <v>0</v>
      </c>
      <c r="AS12" s="30">
        <f>AU12+AV12</f>
        <v>0</v>
      </c>
      <c r="AT12" s="23">
        <v>0</v>
      </c>
      <c r="AU12" s="23">
        <v>0</v>
      </c>
      <c r="AV12" s="23">
        <v>0</v>
      </c>
      <c r="AW12" s="23">
        <v>0</v>
      </c>
      <c r="AX12" s="30">
        <f>AZ12+BA12</f>
        <v>0</v>
      </c>
      <c r="AY12" s="23">
        <v>0</v>
      </c>
      <c r="AZ12" s="23">
        <v>0</v>
      </c>
      <c r="BA12" s="23">
        <v>0</v>
      </c>
      <c r="BB12" s="23">
        <v>0</v>
      </c>
      <c r="BC12" s="30">
        <f>BE12+BF12</f>
        <v>0</v>
      </c>
      <c r="BD12" s="23">
        <v>0</v>
      </c>
      <c r="BE12" s="23">
        <v>0</v>
      </c>
      <c r="BF12" s="23">
        <v>0</v>
      </c>
      <c r="BG12" s="23">
        <v>0</v>
      </c>
      <c r="BH12" s="30">
        <f>BJ12+BK12</f>
        <v>0</v>
      </c>
      <c r="BI12" s="23">
        <v>0</v>
      </c>
      <c r="BJ12" s="23">
        <v>0</v>
      </c>
      <c r="BK12" s="23">
        <v>0</v>
      </c>
      <c r="BL12" s="23">
        <v>0</v>
      </c>
    </row>
    <row r="13" spans="1:67" s="24" customFormat="1" ht="64.5" customHeight="1" x14ac:dyDescent="0.25">
      <c r="A13" s="18" t="s">
        <v>38</v>
      </c>
      <c r="B13" s="19" t="s">
        <v>41</v>
      </c>
      <c r="C13" s="20" t="s">
        <v>25</v>
      </c>
      <c r="D13" s="20" t="s">
        <v>26</v>
      </c>
      <c r="E13" s="21">
        <f t="shared" ref="E13:F14" si="10">J13+O13+T13+Y13+AD13+AI13+AN13+AS13+AX13</f>
        <v>1795</v>
      </c>
      <c r="F13" s="21">
        <f t="shared" si="10"/>
        <v>0</v>
      </c>
      <c r="G13" s="21">
        <f t="shared" si="6"/>
        <v>0</v>
      </c>
      <c r="H13" s="21">
        <f t="shared" si="7"/>
        <v>1795</v>
      </c>
      <c r="I13" s="21">
        <f t="shared" si="8"/>
        <v>0</v>
      </c>
      <c r="J13" s="22">
        <f>M13</f>
        <v>1795</v>
      </c>
      <c r="K13" s="30">
        <v>0</v>
      </c>
      <c r="L13" s="30">
        <v>0</v>
      </c>
      <c r="M13" s="35">
        <v>1795</v>
      </c>
      <c r="N13" s="30">
        <v>0</v>
      </c>
      <c r="O13" s="30">
        <f>Q13+R13</f>
        <v>0</v>
      </c>
      <c r="P13" s="23">
        <v>0</v>
      </c>
      <c r="Q13" s="23">
        <v>0</v>
      </c>
      <c r="R13" s="23">
        <v>0</v>
      </c>
      <c r="S13" s="23">
        <v>0</v>
      </c>
      <c r="T13" s="30">
        <f>V13+W13</f>
        <v>0</v>
      </c>
      <c r="U13" s="23">
        <v>0</v>
      </c>
      <c r="V13" s="23">
        <v>0</v>
      </c>
      <c r="W13" s="21">
        <v>0</v>
      </c>
      <c r="X13" s="23">
        <v>0</v>
      </c>
      <c r="Y13" s="30">
        <f>AA13+AB13</f>
        <v>0</v>
      </c>
      <c r="Z13" s="23">
        <v>0</v>
      </c>
      <c r="AA13" s="23">
        <v>0</v>
      </c>
      <c r="AB13" s="21">
        <v>0</v>
      </c>
      <c r="AC13" s="23">
        <v>0</v>
      </c>
      <c r="AD13" s="30">
        <f>AF13+AG13</f>
        <v>0</v>
      </c>
      <c r="AE13" s="23">
        <v>0</v>
      </c>
      <c r="AF13" s="23">
        <v>0</v>
      </c>
      <c r="AG13" s="23">
        <v>0</v>
      </c>
      <c r="AH13" s="23">
        <v>0</v>
      </c>
      <c r="AI13" s="30">
        <f>AK13+AL13</f>
        <v>0</v>
      </c>
      <c r="AJ13" s="23">
        <v>0</v>
      </c>
      <c r="AK13" s="23">
        <v>0</v>
      </c>
      <c r="AL13" s="23">
        <v>0</v>
      </c>
      <c r="AM13" s="23">
        <v>0</v>
      </c>
      <c r="AN13" s="30">
        <f>AP13+AQ13</f>
        <v>0</v>
      </c>
      <c r="AO13" s="23">
        <v>0</v>
      </c>
      <c r="AP13" s="23">
        <v>0</v>
      </c>
      <c r="AQ13" s="23">
        <v>0</v>
      </c>
      <c r="AR13" s="23">
        <v>0</v>
      </c>
      <c r="AS13" s="30">
        <f>AU13+AV13</f>
        <v>0</v>
      </c>
      <c r="AT13" s="23">
        <v>0</v>
      </c>
      <c r="AU13" s="23">
        <v>0</v>
      </c>
      <c r="AV13" s="23">
        <v>0</v>
      </c>
      <c r="AW13" s="23">
        <v>0</v>
      </c>
      <c r="AX13" s="30">
        <f>AZ13+BA13</f>
        <v>0</v>
      </c>
      <c r="AY13" s="23">
        <v>0</v>
      </c>
      <c r="AZ13" s="23">
        <v>0</v>
      </c>
      <c r="BA13" s="23">
        <v>0</v>
      </c>
      <c r="BB13" s="23">
        <v>0</v>
      </c>
      <c r="BC13" s="30">
        <f>BE13+BF13</f>
        <v>0</v>
      </c>
      <c r="BD13" s="23">
        <v>0</v>
      </c>
      <c r="BE13" s="23">
        <v>0</v>
      </c>
      <c r="BF13" s="23">
        <v>0</v>
      </c>
      <c r="BG13" s="23">
        <v>0</v>
      </c>
      <c r="BH13" s="30">
        <f>BJ13+BK13</f>
        <v>0</v>
      </c>
      <c r="BI13" s="23">
        <v>0</v>
      </c>
      <c r="BJ13" s="23">
        <v>0</v>
      </c>
      <c r="BK13" s="23">
        <v>0</v>
      </c>
      <c r="BL13" s="23">
        <v>0</v>
      </c>
    </row>
    <row r="14" spans="1:67" s="24" customFormat="1" ht="82.5" customHeight="1" x14ac:dyDescent="0.25">
      <c r="A14" s="18" t="s">
        <v>39</v>
      </c>
      <c r="B14" s="19" t="s">
        <v>46</v>
      </c>
      <c r="C14" s="20" t="s">
        <v>25</v>
      </c>
      <c r="D14" s="20" t="s">
        <v>26</v>
      </c>
      <c r="E14" s="21">
        <f t="shared" si="10"/>
        <v>182.8</v>
      </c>
      <c r="F14" s="21">
        <f t="shared" si="10"/>
        <v>0</v>
      </c>
      <c r="G14" s="21">
        <f t="shared" si="6"/>
        <v>0</v>
      </c>
      <c r="H14" s="21">
        <f t="shared" si="7"/>
        <v>182.8</v>
      </c>
      <c r="I14" s="21">
        <f t="shared" si="8"/>
        <v>0</v>
      </c>
      <c r="J14" s="33">
        <f>M14</f>
        <v>0</v>
      </c>
      <c r="K14" s="30">
        <v>0</v>
      </c>
      <c r="L14" s="30">
        <v>0</v>
      </c>
      <c r="M14" s="35">
        <v>0</v>
      </c>
      <c r="N14" s="30">
        <v>0</v>
      </c>
      <c r="O14" s="30">
        <f>Q14+R14</f>
        <v>0</v>
      </c>
      <c r="P14" s="23">
        <v>0</v>
      </c>
      <c r="Q14" s="23">
        <v>0</v>
      </c>
      <c r="R14" s="23">
        <v>0</v>
      </c>
      <c r="S14" s="23">
        <v>0</v>
      </c>
      <c r="T14" s="30">
        <f>V14+W14</f>
        <v>0</v>
      </c>
      <c r="U14" s="23">
        <v>0</v>
      </c>
      <c r="V14" s="23">
        <v>0</v>
      </c>
      <c r="W14" s="21">
        <v>0</v>
      </c>
      <c r="X14" s="23">
        <v>0</v>
      </c>
      <c r="Y14" s="30">
        <f>AA14+AB14</f>
        <v>109.69999999999999</v>
      </c>
      <c r="Z14" s="23">
        <v>0</v>
      </c>
      <c r="AA14" s="23">
        <v>0</v>
      </c>
      <c r="AB14" s="21">
        <f>303.9-194.2</f>
        <v>109.69999999999999</v>
      </c>
      <c r="AC14" s="23">
        <v>0</v>
      </c>
      <c r="AD14" s="30">
        <f>AF14+AG14</f>
        <v>21.300000000000011</v>
      </c>
      <c r="AE14" s="23">
        <v>0</v>
      </c>
      <c r="AF14" s="23">
        <v>0</v>
      </c>
      <c r="AG14" s="21">
        <f>188.9-167.6</f>
        <v>21.300000000000011</v>
      </c>
      <c r="AH14" s="23">
        <v>0</v>
      </c>
      <c r="AI14" s="30">
        <f>AK14+AL14</f>
        <v>51.8</v>
      </c>
      <c r="AJ14" s="23">
        <v>0</v>
      </c>
      <c r="AK14" s="23">
        <v>0</v>
      </c>
      <c r="AL14" s="21">
        <v>51.8</v>
      </c>
      <c r="AM14" s="23">
        <v>0</v>
      </c>
      <c r="AN14" s="30">
        <f>AP14+AQ14</f>
        <v>0</v>
      </c>
      <c r="AO14" s="23">
        <v>0</v>
      </c>
      <c r="AP14" s="23">
        <v>0</v>
      </c>
      <c r="AQ14" s="23">
        <v>0</v>
      </c>
      <c r="AR14" s="23">
        <v>0</v>
      </c>
      <c r="AS14" s="30">
        <f>AU14+AV14</f>
        <v>0</v>
      </c>
      <c r="AT14" s="23">
        <v>0</v>
      </c>
      <c r="AU14" s="23">
        <v>0</v>
      </c>
      <c r="AV14" s="23">
        <v>0</v>
      </c>
      <c r="AW14" s="23">
        <v>0</v>
      </c>
      <c r="AX14" s="30">
        <f>AZ14+BA14</f>
        <v>0</v>
      </c>
      <c r="AY14" s="23">
        <v>0</v>
      </c>
      <c r="AZ14" s="23">
        <v>0</v>
      </c>
      <c r="BA14" s="23">
        <v>0</v>
      </c>
      <c r="BB14" s="23">
        <v>0</v>
      </c>
      <c r="BC14" s="30">
        <f>BE14+BF14</f>
        <v>0</v>
      </c>
      <c r="BD14" s="23">
        <v>0</v>
      </c>
      <c r="BE14" s="23">
        <v>0</v>
      </c>
      <c r="BF14" s="23">
        <v>0</v>
      </c>
      <c r="BG14" s="23">
        <v>0</v>
      </c>
      <c r="BH14" s="30">
        <f>BJ14+BK14</f>
        <v>0</v>
      </c>
      <c r="BI14" s="23">
        <v>0</v>
      </c>
      <c r="BJ14" s="23">
        <v>0</v>
      </c>
      <c r="BK14" s="23">
        <v>0</v>
      </c>
      <c r="BL14" s="23">
        <v>0</v>
      </c>
    </row>
    <row r="15" spans="1:67" s="24" customFormat="1" ht="16.5" x14ac:dyDescent="0.25">
      <c r="A15" s="18" t="s">
        <v>49</v>
      </c>
      <c r="B15" s="53" t="s">
        <v>51</v>
      </c>
      <c r="C15" s="54"/>
      <c r="D15" s="55"/>
      <c r="E15" s="23">
        <f>SUM(E16:E20)</f>
        <v>291896.90000000002</v>
      </c>
      <c r="F15" s="23">
        <f t="shared" ref="F15:BL15" si="11">SUM(F16:F20)</f>
        <v>0</v>
      </c>
      <c r="G15" s="23">
        <f t="shared" si="11"/>
        <v>234357.4</v>
      </c>
      <c r="H15" s="23">
        <f t="shared" si="11"/>
        <v>30578.5</v>
      </c>
      <c r="I15" s="23">
        <f t="shared" si="11"/>
        <v>26961</v>
      </c>
      <c r="J15" s="23">
        <f t="shared" si="11"/>
        <v>0</v>
      </c>
      <c r="K15" s="23">
        <f t="shared" si="11"/>
        <v>0</v>
      </c>
      <c r="L15" s="23">
        <f t="shared" si="11"/>
        <v>0</v>
      </c>
      <c r="M15" s="23">
        <f t="shared" si="11"/>
        <v>0</v>
      </c>
      <c r="N15" s="23">
        <f t="shared" si="11"/>
        <v>0</v>
      </c>
      <c r="O15" s="23">
        <f t="shared" si="11"/>
        <v>0</v>
      </c>
      <c r="P15" s="23">
        <f t="shared" si="11"/>
        <v>0</v>
      </c>
      <c r="Q15" s="23">
        <f t="shared" si="11"/>
        <v>0</v>
      </c>
      <c r="R15" s="23">
        <f t="shared" si="11"/>
        <v>0</v>
      </c>
      <c r="S15" s="23">
        <f t="shared" si="11"/>
        <v>0</v>
      </c>
      <c r="T15" s="23">
        <f t="shared" si="11"/>
        <v>0</v>
      </c>
      <c r="U15" s="23">
        <f t="shared" si="11"/>
        <v>0</v>
      </c>
      <c r="V15" s="23">
        <f t="shared" si="11"/>
        <v>0</v>
      </c>
      <c r="W15" s="23">
        <f t="shared" si="11"/>
        <v>0</v>
      </c>
      <c r="X15" s="23">
        <f t="shared" si="11"/>
        <v>0</v>
      </c>
      <c r="Y15" s="23">
        <f t="shared" si="11"/>
        <v>6345.7000000000007</v>
      </c>
      <c r="Z15" s="23">
        <f t="shared" si="11"/>
        <v>0</v>
      </c>
      <c r="AA15" s="23">
        <f t="shared" si="11"/>
        <v>0</v>
      </c>
      <c r="AB15" s="23">
        <f t="shared" si="11"/>
        <v>6345.7000000000007</v>
      </c>
      <c r="AC15" s="23">
        <f t="shared" si="11"/>
        <v>0</v>
      </c>
      <c r="AD15" s="23">
        <f t="shared" si="11"/>
        <v>16175</v>
      </c>
      <c r="AE15" s="23">
        <f t="shared" si="11"/>
        <v>0</v>
      </c>
      <c r="AF15" s="23">
        <f t="shared" si="11"/>
        <v>0</v>
      </c>
      <c r="AG15" s="23">
        <f t="shared" si="11"/>
        <v>16151.599999999999</v>
      </c>
      <c r="AH15" s="23">
        <f t="shared" si="11"/>
        <v>23.4</v>
      </c>
      <c r="AI15" s="23">
        <f t="shared" si="11"/>
        <v>134688.1</v>
      </c>
      <c r="AJ15" s="23">
        <f t="shared" si="11"/>
        <v>0</v>
      </c>
      <c r="AK15" s="23">
        <f t="shared" si="11"/>
        <v>117178.7</v>
      </c>
      <c r="AL15" s="23">
        <f t="shared" si="11"/>
        <v>4040.6</v>
      </c>
      <c r="AM15" s="23">
        <f t="shared" si="11"/>
        <v>13468.8</v>
      </c>
      <c r="AN15" s="23">
        <f t="shared" si="11"/>
        <v>134688.1</v>
      </c>
      <c r="AO15" s="23">
        <f t="shared" si="11"/>
        <v>0</v>
      </c>
      <c r="AP15" s="23">
        <f t="shared" si="11"/>
        <v>117178.7</v>
      </c>
      <c r="AQ15" s="23">
        <f t="shared" si="11"/>
        <v>4040.6</v>
      </c>
      <c r="AR15" s="23">
        <f t="shared" si="11"/>
        <v>13468.8</v>
      </c>
      <c r="AS15" s="23">
        <f t="shared" si="11"/>
        <v>0</v>
      </c>
      <c r="AT15" s="23">
        <f t="shared" si="11"/>
        <v>0</v>
      </c>
      <c r="AU15" s="23">
        <f t="shared" si="11"/>
        <v>0</v>
      </c>
      <c r="AV15" s="23">
        <f t="shared" si="11"/>
        <v>0</v>
      </c>
      <c r="AW15" s="23">
        <f t="shared" si="11"/>
        <v>0</v>
      </c>
      <c r="AX15" s="23">
        <f t="shared" si="11"/>
        <v>0</v>
      </c>
      <c r="AY15" s="23">
        <f t="shared" si="11"/>
        <v>0</v>
      </c>
      <c r="AZ15" s="23">
        <f t="shared" si="11"/>
        <v>0</v>
      </c>
      <c r="BA15" s="23">
        <f t="shared" si="11"/>
        <v>0</v>
      </c>
      <c r="BB15" s="23">
        <f t="shared" si="11"/>
        <v>0</v>
      </c>
      <c r="BC15" s="23">
        <f t="shared" si="11"/>
        <v>0</v>
      </c>
      <c r="BD15" s="23">
        <f t="shared" si="11"/>
        <v>0</v>
      </c>
      <c r="BE15" s="23">
        <f t="shared" si="11"/>
        <v>0</v>
      </c>
      <c r="BF15" s="23">
        <f t="shared" si="11"/>
        <v>0</v>
      </c>
      <c r="BG15" s="23">
        <f t="shared" si="11"/>
        <v>0</v>
      </c>
      <c r="BH15" s="23">
        <f t="shared" si="11"/>
        <v>0</v>
      </c>
      <c r="BI15" s="23">
        <f t="shared" si="11"/>
        <v>0</v>
      </c>
      <c r="BJ15" s="23">
        <f t="shared" si="11"/>
        <v>0</v>
      </c>
      <c r="BK15" s="23">
        <f t="shared" si="11"/>
        <v>0</v>
      </c>
      <c r="BL15" s="23">
        <f t="shared" si="11"/>
        <v>0</v>
      </c>
    </row>
    <row r="16" spans="1:67" ht="49.5" x14ac:dyDescent="0.25">
      <c r="A16" s="18" t="s">
        <v>61</v>
      </c>
      <c r="B16" s="19" t="s">
        <v>59</v>
      </c>
      <c r="C16" s="20" t="s">
        <v>25</v>
      </c>
      <c r="D16" s="20" t="s">
        <v>60</v>
      </c>
      <c r="E16" s="21">
        <f t="shared" ref="E16" si="12">J16+O16+T16+Y16+AD16+AI16+AN16+AS16+AX16</f>
        <v>6345.7000000000007</v>
      </c>
      <c r="F16" s="21">
        <f t="shared" ref="F16" si="13">K16+P16+U16+Z16+AE16+AJ16+AO16+AT16+AY16</f>
        <v>0</v>
      </c>
      <c r="G16" s="21">
        <f t="shared" ref="G16" si="14">L16+Q16+V16+AA16+AF16+AK16+AP16+AU16+AZ16+BE16+BJ16</f>
        <v>0</v>
      </c>
      <c r="H16" s="21">
        <f t="shared" ref="H16" si="15">M16+R16+W16+AB16+AG16+AL16+AQ16+AV16+BA16+BF16+BK16</f>
        <v>6345.7000000000007</v>
      </c>
      <c r="I16" s="21">
        <f t="shared" ref="I16" si="16">N16+S16+X16+AC16+AH16+AM16+AR16+AW16+BB16+BG16+BL16</f>
        <v>0</v>
      </c>
      <c r="J16" s="33">
        <f t="shared" ref="J16" si="17">M16</f>
        <v>0</v>
      </c>
      <c r="K16" s="30">
        <v>0</v>
      </c>
      <c r="L16" s="30">
        <v>0</v>
      </c>
      <c r="M16" s="35">
        <v>0</v>
      </c>
      <c r="N16" s="30">
        <v>0</v>
      </c>
      <c r="O16" s="30">
        <f t="shared" ref="O16" si="18">Q16+R16</f>
        <v>0</v>
      </c>
      <c r="P16" s="23">
        <v>0</v>
      </c>
      <c r="Q16" s="23">
        <v>0</v>
      </c>
      <c r="R16" s="23">
        <v>0</v>
      </c>
      <c r="S16" s="23">
        <v>0</v>
      </c>
      <c r="T16" s="30">
        <f t="shared" ref="T16" si="19">V16+W16</f>
        <v>0</v>
      </c>
      <c r="U16" s="23">
        <v>0</v>
      </c>
      <c r="V16" s="23">
        <v>0</v>
      </c>
      <c r="W16" s="21">
        <v>0</v>
      </c>
      <c r="X16" s="23">
        <v>0</v>
      </c>
      <c r="Y16" s="30">
        <f>AA16+AB16</f>
        <v>6345.7000000000007</v>
      </c>
      <c r="Z16" s="23">
        <v>0</v>
      </c>
      <c r="AA16" s="21">
        <v>0</v>
      </c>
      <c r="AB16" s="21">
        <f>8517.7-2172</f>
        <v>6345.7000000000007</v>
      </c>
      <c r="AC16" s="23">
        <v>0</v>
      </c>
      <c r="AD16" s="30">
        <f t="shared" ref="AD16" si="20">AF16+AG16</f>
        <v>0</v>
      </c>
      <c r="AE16" s="23">
        <v>0</v>
      </c>
      <c r="AF16" s="21">
        <v>0</v>
      </c>
      <c r="AG16" s="21">
        <v>0</v>
      </c>
      <c r="AH16" s="23">
        <v>0</v>
      </c>
      <c r="AI16" s="30">
        <f t="shared" ref="AI16" si="21">AK16+AL16</f>
        <v>0</v>
      </c>
      <c r="AJ16" s="23">
        <v>0</v>
      </c>
      <c r="AK16" s="23">
        <v>0</v>
      </c>
      <c r="AL16" s="23">
        <v>0</v>
      </c>
      <c r="AM16" s="23">
        <v>0</v>
      </c>
      <c r="AN16" s="30">
        <f t="shared" ref="AN16" si="22">AP16+AQ16</f>
        <v>0</v>
      </c>
      <c r="AO16" s="23">
        <v>0</v>
      </c>
      <c r="AP16" s="23">
        <v>0</v>
      </c>
      <c r="AQ16" s="23">
        <v>0</v>
      </c>
      <c r="AR16" s="23">
        <v>0</v>
      </c>
      <c r="AS16" s="30">
        <f t="shared" ref="AS16" si="23">AU16+AV16</f>
        <v>0</v>
      </c>
      <c r="AT16" s="23">
        <v>0</v>
      </c>
      <c r="AU16" s="23">
        <v>0</v>
      </c>
      <c r="AV16" s="23">
        <v>0</v>
      </c>
      <c r="AW16" s="23">
        <v>0</v>
      </c>
      <c r="AX16" s="30">
        <f t="shared" ref="AX16" si="24">AZ16+BA16</f>
        <v>0</v>
      </c>
      <c r="AY16" s="23">
        <v>0</v>
      </c>
      <c r="AZ16" s="23">
        <v>0</v>
      </c>
      <c r="BA16" s="23">
        <v>0</v>
      </c>
      <c r="BB16" s="23">
        <v>0</v>
      </c>
      <c r="BC16" s="30">
        <f t="shared" ref="BC16" si="25">BE16+BF16</f>
        <v>0</v>
      </c>
      <c r="BD16" s="23">
        <v>0</v>
      </c>
      <c r="BE16" s="23">
        <v>0</v>
      </c>
      <c r="BF16" s="23">
        <v>0</v>
      </c>
      <c r="BG16" s="23">
        <v>0</v>
      </c>
      <c r="BH16" s="30">
        <f t="shared" ref="BH16" si="26">BJ16+BK16</f>
        <v>0</v>
      </c>
      <c r="BI16" s="23">
        <v>0</v>
      </c>
      <c r="BJ16" s="23">
        <v>0</v>
      </c>
      <c r="BK16" s="23">
        <v>0</v>
      </c>
      <c r="BL16" s="23">
        <v>0</v>
      </c>
    </row>
    <row r="17" spans="1:64" ht="66" x14ac:dyDescent="0.25">
      <c r="A17" s="18" t="s">
        <v>71</v>
      </c>
      <c r="B17" s="19" t="s">
        <v>72</v>
      </c>
      <c r="C17" s="20" t="s">
        <v>25</v>
      </c>
      <c r="D17" s="20" t="s">
        <v>60</v>
      </c>
      <c r="E17" s="21">
        <f t="shared" ref="E17" si="27">J17+O17+T17+Y17+AD17+AI17+AN17+AS17+AX17</f>
        <v>7353.9</v>
      </c>
      <c r="F17" s="21">
        <f t="shared" ref="F17" si="28">K17+P17+U17+Z17+AE17+AJ17+AO17+AT17+AY17</f>
        <v>0</v>
      </c>
      <c r="G17" s="21">
        <f t="shared" ref="G17" si="29">L17+Q17+V17+AA17+AF17+AK17+AP17+AU17+AZ17+BE17+BJ17</f>
        <v>0</v>
      </c>
      <c r="H17" s="21">
        <f t="shared" ref="H17" si="30">M17+R17+W17+AB17+AG17+AL17+AQ17+AV17+BA17+BF17+BK17</f>
        <v>7353.9</v>
      </c>
      <c r="I17" s="21">
        <f t="shared" ref="I17" si="31">N17+S17+X17+AC17+AH17+AM17+AR17+AW17+BB17+BG17+BL17</f>
        <v>0</v>
      </c>
      <c r="J17" s="33">
        <f t="shared" ref="J17" si="32">M17</f>
        <v>0</v>
      </c>
      <c r="K17" s="30">
        <v>0</v>
      </c>
      <c r="L17" s="30">
        <v>0</v>
      </c>
      <c r="M17" s="35">
        <v>0</v>
      </c>
      <c r="N17" s="30">
        <v>0</v>
      </c>
      <c r="O17" s="30">
        <f t="shared" ref="O17" si="33">Q17+R17</f>
        <v>0</v>
      </c>
      <c r="P17" s="23">
        <v>0</v>
      </c>
      <c r="Q17" s="23">
        <v>0</v>
      </c>
      <c r="R17" s="23">
        <v>0</v>
      </c>
      <c r="S17" s="23">
        <v>0</v>
      </c>
      <c r="T17" s="30">
        <f t="shared" ref="T17" si="34">V17+W17</f>
        <v>0</v>
      </c>
      <c r="U17" s="23">
        <v>0</v>
      </c>
      <c r="V17" s="23">
        <v>0</v>
      </c>
      <c r="W17" s="21">
        <v>0</v>
      </c>
      <c r="X17" s="23">
        <v>0</v>
      </c>
      <c r="Y17" s="30">
        <f>AA17+AB17</f>
        <v>0</v>
      </c>
      <c r="Z17" s="23">
        <v>0</v>
      </c>
      <c r="AA17" s="21">
        <v>0</v>
      </c>
      <c r="AB17" s="21">
        <v>0</v>
      </c>
      <c r="AC17" s="23">
        <v>0</v>
      </c>
      <c r="AD17" s="30">
        <f t="shared" ref="AD17" si="35">AF17+AG17</f>
        <v>7353.9</v>
      </c>
      <c r="AE17" s="23">
        <v>0</v>
      </c>
      <c r="AF17" s="21">
        <v>0</v>
      </c>
      <c r="AG17" s="21">
        <v>7353.9</v>
      </c>
      <c r="AH17" s="23">
        <v>0</v>
      </c>
      <c r="AI17" s="30">
        <f t="shared" ref="AI17" si="36">AK17+AL17</f>
        <v>0</v>
      </c>
      <c r="AJ17" s="23">
        <v>0</v>
      </c>
      <c r="AK17" s="23">
        <v>0</v>
      </c>
      <c r="AL17" s="23">
        <v>0</v>
      </c>
      <c r="AM17" s="23">
        <v>0</v>
      </c>
      <c r="AN17" s="30">
        <f t="shared" ref="AN17" si="37">AP17+AQ17</f>
        <v>0</v>
      </c>
      <c r="AO17" s="23">
        <v>0</v>
      </c>
      <c r="AP17" s="23">
        <v>0</v>
      </c>
      <c r="AQ17" s="23">
        <v>0</v>
      </c>
      <c r="AR17" s="23">
        <v>0</v>
      </c>
      <c r="AS17" s="30">
        <f t="shared" ref="AS17" si="38">AU17+AV17</f>
        <v>0</v>
      </c>
      <c r="AT17" s="23">
        <v>0</v>
      </c>
      <c r="AU17" s="23">
        <v>0</v>
      </c>
      <c r="AV17" s="23">
        <v>0</v>
      </c>
      <c r="AW17" s="23">
        <v>0</v>
      </c>
      <c r="AX17" s="30">
        <f t="shared" ref="AX17" si="39">AZ17+BA17</f>
        <v>0</v>
      </c>
      <c r="AY17" s="23">
        <v>0</v>
      </c>
      <c r="AZ17" s="23">
        <v>0</v>
      </c>
      <c r="BA17" s="23">
        <v>0</v>
      </c>
      <c r="BB17" s="23">
        <v>0</v>
      </c>
      <c r="BC17" s="30">
        <f t="shared" ref="BC17" si="40">BE17+BF17</f>
        <v>0</v>
      </c>
      <c r="BD17" s="23">
        <v>0</v>
      </c>
      <c r="BE17" s="23">
        <v>0</v>
      </c>
      <c r="BF17" s="23">
        <v>0</v>
      </c>
      <c r="BG17" s="23">
        <v>0</v>
      </c>
      <c r="BH17" s="30">
        <f t="shared" ref="BH17" si="41">BJ17+BK17</f>
        <v>0</v>
      </c>
      <c r="BI17" s="23">
        <v>0</v>
      </c>
      <c r="BJ17" s="23">
        <v>0</v>
      </c>
      <c r="BK17" s="23">
        <v>0</v>
      </c>
      <c r="BL17" s="23">
        <v>0</v>
      </c>
    </row>
    <row r="18" spans="1:64" ht="66" x14ac:dyDescent="0.25">
      <c r="A18" s="18" t="s">
        <v>74</v>
      </c>
      <c r="B18" s="19" t="s">
        <v>73</v>
      </c>
      <c r="C18" s="20" t="s">
        <v>25</v>
      </c>
      <c r="D18" s="20" t="s">
        <v>60</v>
      </c>
      <c r="E18" s="21">
        <f t="shared" ref="E18" si="42">J18+O18+T18+Y18+AD18+AI18+AN18+AS18+AX18</f>
        <v>2337.6</v>
      </c>
      <c r="F18" s="21">
        <f t="shared" ref="F18" si="43">K18+P18+U18+Z18+AE18+AJ18+AO18+AT18+AY18</f>
        <v>0</v>
      </c>
      <c r="G18" s="21">
        <f t="shared" ref="G18" si="44">L18+Q18+V18+AA18+AF18+AK18+AP18+AU18+AZ18+BE18+BJ18</f>
        <v>0</v>
      </c>
      <c r="H18" s="21">
        <f t="shared" ref="H18" si="45">M18+R18+W18+AB18+AG18+AL18+AQ18+AV18+BA18+BF18+BK18</f>
        <v>2314.1999999999998</v>
      </c>
      <c r="I18" s="21">
        <f t="shared" ref="I18" si="46">N18+S18+X18+AC18+AH18+AM18+AR18+AW18+BB18+BG18+BL18</f>
        <v>23.4</v>
      </c>
      <c r="J18" s="33">
        <f t="shared" ref="J18" si="47">M18</f>
        <v>0</v>
      </c>
      <c r="K18" s="30">
        <v>0</v>
      </c>
      <c r="L18" s="30">
        <v>0</v>
      </c>
      <c r="M18" s="35">
        <v>0</v>
      </c>
      <c r="N18" s="30">
        <v>0</v>
      </c>
      <c r="O18" s="30">
        <f t="shared" ref="O18" si="48">Q18+R18</f>
        <v>0</v>
      </c>
      <c r="P18" s="23">
        <v>0</v>
      </c>
      <c r="Q18" s="23">
        <v>0</v>
      </c>
      <c r="R18" s="23">
        <v>0</v>
      </c>
      <c r="S18" s="23">
        <v>0</v>
      </c>
      <c r="T18" s="30">
        <f t="shared" ref="T18" si="49">V18+W18</f>
        <v>0</v>
      </c>
      <c r="U18" s="23">
        <v>0</v>
      </c>
      <c r="V18" s="23">
        <v>0</v>
      </c>
      <c r="W18" s="21">
        <v>0</v>
      </c>
      <c r="X18" s="23">
        <v>0</v>
      </c>
      <c r="Y18" s="30">
        <f>AA18+AB18</f>
        <v>0</v>
      </c>
      <c r="Z18" s="23">
        <v>0</v>
      </c>
      <c r="AA18" s="21">
        <v>0</v>
      </c>
      <c r="AB18" s="21">
        <v>0</v>
      </c>
      <c r="AC18" s="23">
        <v>0</v>
      </c>
      <c r="AD18" s="30">
        <f>SUM(AF18:AH18)</f>
        <v>2337.6</v>
      </c>
      <c r="AE18" s="23">
        <v>0</v>
      </c>
      <c r="AF18" s="21">
        <v>0</v>
      </c>
      <c r="AG18" s="21">
        <v>2314.1999999999998</v>
      </c>
      <c r="AH18" s="21">
        <v>23.4</v>
      </c>
      <c r="AI18" s="30">
        <f t="shared" ref="AI18" si="50">AK18+AL18</f>
        <v>0</v>
      </c>
      <c r="AJ18" s="23">
        <v>0</v>
      </c>
      <c r="AK18" s="23">
        <v>0</v>
      </c>
      <c r="AL18" s="23">
        <v>0</v>
      </c>
      <c r="AM18" s="23">
        <v>0</v>
      </c>
      <c r="AN18" s="30">
        <f t="shared" ref="AN18" si="51">AP18+AQ18</f>
        <v>0</v>
      </c>
      <c r="AO18" s="23">
        <v>0</v>
      </c>
      <c r="AP18" s="23">
        <v>0</v>
      </c>
      <c r="AQ18" s="23">
        <v>0</v>
      </c>
      <c r="AR18" s="23">
        <v>0</v>
      </c>
      <c r="AS18" s="30">
        <f t="shared" ref="AS18" si="52">AU18+AV18</f>
        <v>0</v>
      </c>
      <c r="AT18" s="23">
        <v>0</v>
      </c>
      <c r="AU18" s="23">
        <v>0</v>
      </c>
      <c r="AV18" s="23">
        <v>0</v>
      </c>
      <c r="AW18" s="23">
        <v>0</v>
      </c>
      <c r="AX18" s="30">
        <f t="shared" ref="AX18" si="53">AZ18+BA18</f>
        <v>0</v>
      </c>
      <c r="AY18" s="23">
        <v>0</v>
      </c>
      <c r="AZ18" s="23">
        <v>0</v>
      </c>
      <c r="BA18" s="23">
        <v>0</v>
      </c>
      <c r="BB18" s="23">
        <v>0</v>
      </c>
      <c r="BC18" s="30">
        <f t="shared" ref="BC18" si="54">BE18+BF18</f>
        <v>0</v>
      </c>
      <c r="BD18" s="23">
        <v>0</v>
      </c>
      <c r="BE18" s="23">
        <v>0</v>
      </c>
      <c r="BF18" s="23">
        <v>0</v>
      </c>
      <c r="BG18" s="23">
        <v>0</v>
      </c>
      <c r="BH18" s="30">
        <f t="shared" ref="BH18" si="55">BJ18+BK18</f>
        <v>0</v>
      </c>
      <c r="BI18" s="23">
        <v>0</v>
      </c>
      <c r="BJ18" s="23">
        <v>0</v>
      </c>
      <c r="BK18" s="23">
        <v>0</v>
      </c>
      <c r="BL18" s="23">
        <v>0</v>
      </c>
    </row>
    <row r="19" spans="1:64" ht="82.5" x14ac:dyDescent="0.25">
      <c r="A19" s="18" t="s">
        <v>75</v>
      </c>
      <c r="B19" s="19" t="s">
        <v>76</v>
      </c>
      <c r="C19" s="20" t="s">
        <v>25</v>
      </c>
      <c r="D19" s="20" t="s">
        <v>60</v>
      </c>
      <c r="E19" s="21">
        <f t="shared" ref="E19" si="56">J19+O19+T19+Y19+AD19+AI19+AN19+AS19+AX19</f>
        <v>6483.5</v>
      </c>
      <c r="F19" s="21">
        <f t="shared" ref="F19" si="57">K19+P19+U19+Z19+AE19+AJ19+AO19+AT19+AY19</f>
        <v>0</v>
      </c>
      <c r="G19" s="21">
        <f t="shared" ref="G19" si="58">L19+Q19+V19+AA19+AF19+AK19+AP19+AU19+AZ19+BE19+BJ19</f>
        <v>0</v>
      </c>
      <c r="H19" s="21">
        <f t="shared" ref="H19" si="59">M19+R19+W19+AB19+AG19+AL19+AQ19+AV19+BA19+BF19+BK19</f>
        <v>6483.5</v>
      </c>
      <c r="I19" s="21">
        <f t="shared" ref="I19" si="60">N19+S19+X19+AC19+AH19+AM19+AR19+AW19+BB19+BG19+BL19</f>
        <v>0</v>
      </c>
      <c r="J19" s="33">
        <f t="shared" ref="J19" si="61">M19</f>
        <v>0</v>
      </c>
      <c r="K19" s="30">
        <v>0</v>
      </c>
      <c r="L19" s="30">
        <v>0</v>
      </c>
      <c r="M19" s="35">
        <v>0</v>
      </c>
      <c r="N19" s="30">
        <v>0</v>
      </c>
      <c r="O19" s="30">
        <f t="shared" ref="O19" si="62">Q19+R19</f>
        <v>0</v>
      </c>
      <c r="P19" s="23">
        <v>0</v>
      </c>
      <c r="Q19" s="23">
        <v>0</v>
      </c>
      <c r="R19" s="23">
        <v>0</v>
      </c>
      <c r="S19" s="23">
        <v>0</v>
      </c>
      <c r="T19" s="30">
        <f t="shared" ref="T19" si="63">V19+W19</f>
        <v>0</v>
      </c>
      <c r="U19" s="23">
        <v>0</v>
      </c>
      <c r="V19" s="23">
        <v>0</v>
      </c>
      <c r="W19" s="21">
        <v>0</v>
      </c>
      <c r="X19" s="23">
        <v>0</v>
      </c>
      <c r="Y19" s="30">
        <f>AA19+AB19</f>
        <v>0</v>
      </c>
      <c r="Z19" s="23">
        <v>0</v>
      </c>
      <c r="AA19" s="21">
        <v>0</v>
      </c>
      <c r="AB19" s="21">
        <v>0</v>
      </c>
      <c r="AC19" s="23">
        <v>0</v>
      </c>
      <c r="AD19" s="30">
        <f>SUM(AF19:AH19)</f>
        <v>6483.5</v>
      </c>
      <c r="AE19" s="23">
        <v>0</v>
      </c>
      <c r="AF19" s="21">
        <v>0</v>
      </c>
      <c r="AG19" s="21">
        <f>8356-1872.5</f>
        <v>6483.5</v>
      </c>
      <c r="AH19" s="21">
        <v>0</v>
      </c>
      <c r="AI19" s="30">
        <f t="shared" ref="AI19" si="64">AK19+AL19</f>
        <v>0</v>
      </c>
      <c r="AJ19" s="23">
        <v>0</v>
      </c>
      <c r="AK19" s="23">
        <v>0</v>
      </c>
      <c r="AL19" s="23">
        <v>0</v>
      </c>
      <c r="AM19" s="23">
        <v>0</v>
      </c>
      <c r="AN19" s="30">
        <f t="shared" ref="AN19" si="65">AP19+AQ19</f>
        <v>0</v>
      </c>
      <c r="AO19" s="23">
        <v>0</v>
      </c>
      <c r="AP19" s="23">
        <v>0</v>
      </c>
      <c r="AQ19" s="23">
        <v>0</v>
      </c>
      <c r="AR19" s="23">
        <v>0</v>
      </c>
      <c r="AS19" s="30">
        <f t="shared" ref="AS19" si="66">AU19+AV19</f>
        <v>0</v>
      </c>
      <c r="AT19" s="23">
        <v>0</v>
      </c>
      <c r="AU19" s="23">
        <v>0</v>
      </c>
      <c r="AV19" s="23">
        <v>0</v>
      </c>
      <c r="AW19" s="23">
        <v>0</v>
      </c>
      <c r="AX19" s="30">
        <f t="shared" ref="AX19" si="67">AZ19+BA19</f>
        <v>0</v>
      </c>
      <c r="AY19" s="23">
        <v>0</v>
      </c>
      <c r="AZ19" s="23">
        <v>0</v>
      </c>
      <c r="BA19" s="23">
        <v>0</v>
      </c>
      <c r="BB19" s="23">
        <v>0</v>
      </c>
      <c r="BC19" s="30">
        <f t="shared" ref="BC19" si="68">BE19+BF19</f>
        <v>0</v>
      </c>
      <c r="BD19" s="23">
        <v>0</v>
      </c>
      <c r="BE19" s="23">
        <v>0</v>
      </c>
      <c r="BF19" s="23">
        <v>0</v>
      </c>
      <c r="BG19" s="23">
        <v>0</v>
      </c>
      <c r="BH19" s="30">
        <f t="shared" ref="BH19" si="69">BJ19+BK19</f>
        <v>0</v>
      </c>
      <c r="BI19" s="23">
        <v>0</v>
      </c>
      <c r="BJ19" s="23">
        <v>0</v>
      </c>
      <c r="BK19" s="23">
        <v>0</v>
      </c>
      <c r="BL19" s="23">
        <v>0</v>
      </c>
    </row>
    <row r="20" spans="1:64" ht="49.5" x14ac:dyDescent="0.25">
      <c r="A20" s="18" t="s">
        <v>86</v>
      </c>
      <c r="B20" s="19" t="s">
        <v>87</v>
      </c>
      <c r="C20" s="20" t="s">
        <v>25</v>
      </c>
      <c r="D20" s="20" t="s">
        <v>60</v>
      </c>
      <c r="E20" s="21">
        <f t="shared" ref="E20" si="70">J20+O20+T20+Y20+AD20+AI20+AN20+AS20+AX20</f>
        <v>269376.2</v>
      </c>
      <c r="F20" s="21">
        <f t="shared" ref="F20" si="71">K20+P20+U20+Z20+AE20+AJ20+AO20+AT20+AY20</f>
        <v>0</v>
      </c>
      <c r="G20" s="21">
        <f t="shared" ref="G20" si="72">L20+Q20+V20+AA20+AF20+AK20+AP20+AU20+AZ20+BE20+BJ20</f>
        <v>234357.4</v>
      </c>
      <c r="H20" s="21">
        <f t="shared" ref="H20" si="73">M20+R20+W20+AB20+AG20+AL20+AQ20+AV20+BA20+BF20+BK20</f>
        <v>8081.2</v>
      </c>
      <c r="I20" s="21">
        <f t="shared" ref="I20" si="74">N20+S20+X20+AC20+AH20+AM20+AR20+AW20+BB20+BG20+BL20</f>
        <v>26937.599999999999</v>
      </c>
      <c r="J20" s="33">
        <f t="shared" ref="J20" si="75">M20</f>
        <v>0</v>
      </c>
      <c r="K20" s="30">
        <v>0</v>
      </c>
      <c r="L20" s="30">
        <v>0</v>
      </c>
      <c r="M20" s="35">
        <v>0</v>
      </c>
      <c r="N20" s="30">
        <v>0</v>
      </c>
      <c r="O20" s="30">
        <f t="shared" ref="O20" si="76">Q20+R20</f>
        <v>0</v>
      </c>
      <c r="P20" s="23">
        <v>0</v>
      </c>
      <c r="Q20" s="23">
        <v>0</v>
      </c>
      <c r="R20" s="23">
        <v>0</v>
      </c>
      <c r="S20" s="23">
        <v>0</v>
      </c>
      <c r="T20" s="30">
        <f t="shared" ref="T20" si="77">V20+W20</f>
        <v>0</v>
      </c>
      <c r="U20" s="23">
        <v>0</v>
      </c>
      <c r="V20" s="23">
        <v>0</v>
      </c>
      <c r="W20" s="21">
        <v>0</v>
      </c>
      <c r="X20" s="23">
        <v>0</v>
      </c>
      <c r="Y20" s="30">
        <f>AA20+AB20</f>
        <v>0</v>
      </c>
      <c r="Z20" s="23">
        <v>0</v>
      </c>
      <c r="AA20" s="21">
        <v>0</v>
      </c>
      <c r="AB20" s="21">
        <v>0</v>
      </c>
      <c r="AC20" s="23">
        <v>0</v>
      </c>
      <c r="AD20" s="30">
        <f>SUM(AF20:AH20)</f>
        <v>0</v>
      </c>
      <c r="AE20" s="23">
        <v>0</v>
      </c>
      <c r="AF20" s="21">
        <v>0</v>
      </c>
      <c r="AG20" s="21">
        <v>0</v>
      </c>
      <c r="AH20" s="21">
        <v>0</v>
      </c>
      <c r="AI20" s="30">
        <f>AK20+AL20+AM20</f>
        <v>134688.1</v>
      </c>
      <c r="AJ20" s="23">
        <v>0</v>
      </c>
      <c r="AK20" s="21">
        <v>117178.7</v>
      </c>
      <c r="AL20" s="21">
        <v>4040.6</v>
      </c>
      <c r="AM20" s="21">
        <v>13468.8</v>
      </c>
      <c r="AN20" s="30">
        <f>AP20+AQ20+AR20</f>
        <v>134688.1</v>
      </c>
      <c r="AO20" s="23">
        <v>0</v>
      </c>
      <c r="AP20" s="21">
        <v>117178.7</v>
      </c>
      <c r="AQ20" s="21">
        <v>4040.6</v>
      </c>
      <c r="AR20" s="21">
        <v>13468.8</v>
      </c>
      <c r="AS20" s="30">
        <f t="shared" ref="AS20" si="78">AU20+AV20</f>
        <v>0</v>
      </c>
      <c r="AT20" s="23">
        <v>0</v>
      </c>
      <c r="AU20" s="23">
        <v>0</v>
      </c>
      <c r="AV20" s="23">
        <v>0</v>
      </c>
      <c r="AW20" s="23">
        <v>0</v>
      </c>
      <c r="AX20" s="30">
        <f t="shared" ref="AX20" si="79">AZ20+BA20</f>
        <v>0</v>
      </c>
      <c r="AY20" s="23">
        <v>0</v>
      </c>
      <c r="AZ20" s="23">
        <v>0</v>
      </c>
      <c r="BA20" s="23">
        <v>0</v>
      </c>
      <c r="BB20" s="23">
        <v>0</v>
      </c>
      <c r="BC20" s="30">
        <f t="shared" ref="BC20" si="80">BE20+BF20</f>
        <v>0</v>
      </c>
      <c r="BD20" s="23">
        <v>0</v>
      </c>
      <c r="BE20" s="23">
        <v>0</v>
      </c>
      <c r="BF20" s="23">
        <v>0</v>
      </c>
      <c r="BG20" s="23">
        <v>0</v>
      </c>
      <c r="BH20" s="30">
        <f t="shared" ref="BH20" si="81">BJ20+BK20</f>
        <v>0</v>
      </c>
      <c r="BI20" s="23">
        <v>0</v>
      </c>
      <c r="BJ20" s="23">
        <v>0</v>
      </c>
      <c r="BK20" s="23">
        <v>0</v>
      </c>
      <c r="BL20" s="23">
        <v>0</v>
      </c>
    </row>
    <row r="21" spans="1:64" s="24" customFormat="1" ht="16.5" x14ac:dyDescent="0.25">
      <c r="A21" s="18" t="s">
        <v>52</v>
      </c>
      <c r="B21" s="53" t="s">
        <v>54</v>
      </c>
      <c r="C21" s="54"/>
      <c r="D21" s="55"/>
      <c r="E21" s="23">
        <f>SUM(E22:E24)</f>
        <v>24243.3</v>
      </c>
      <c r="F21" s="23">
        <f t="shared" ref="F21:BL21" si="82">SUM(F22:F24)</f>
        <v>0</v>
      </c>
      <c r="G21" s="23">
        <f t="shared" si="82"/>
        <v>0</v>
      </c>
      <c r="H21" s="23">
        <f t="shared" si="82"/>
        <v>24243.3</v>
      </c>
      <c r="I21" s="23">
        <f t="shared" si="82"/>
        <v>0</v>
      </c>
      <c r="J21" s="23">
        <f t="shared" si="82"/>
        <v>0</v>
      </c>
      <c r="K21" s="23">
        <f t="shared" si="82"/>
        <v>0</v>
      </c>
      <c r="L21" s="23">
        <f t="shared" si="82"/>
        <v>0</v>
      </c>
      <c r="M21" s="23">
        <f t="shared" si="82"/>
        <v>0</v>
      </c>
      <c r="N21" s="23">
        <f t="shared" si="82"/>
        <v>0</v>
      </c>
      <c r="O21" s="23">
        <f t="shared" si="82"/>
        <v>0</v>
      </c>
      <c r="P21" s="23">
        <f t="shared" si="82"/>
        <v>0</v>
      </c>
      <c r="Q21" s="23">
        <f t="shared" si="82"/>
        <v>0</v>
      </c>
      <c r="R21" s="23">
        <f t="shared" si="82"/>
        <v>0</v>
      </c>
      <c r="S21" s="23">
        <f t="shared" si="82"/>
        <v>0</v>
      </c>
      <c r="T21" s="23">
        <f t="shared" si="82"/>
        <v>0</v>
      </c>
      <c r="U21" s="23">
        <f t="shared" si="82"/>
        <v>0</v>
      </c>
      <c r="V21" s="23">
        <f t="shared" si="82"/>
        <v>0</v>
      </c>
      <c r="W21" s="23">
        <f t="shared" si="82"/>
        <v>0</v>
      </c>
      <c r="X21" s="23">
        <f t="shared" si="82"/>
        <v>0</v>
      </c>
      <c r="Y21" s="23">
        <f t="shared" si="82"/>
        <v>0</v>
      </c>
      <c r="Z21" s="23">
        <f t="shared" si="82"/>
        <v>0</v>
      </c>
      <c r="AA21" s="23">
        <f t="shared" si="82"/>
        <v>0</v>
      </c>
      <c r="AB21" s="23">
        <f t="shared" si="82"/>
        <v>0</v>
      </c>
      <c r="AC21" s="23">
        <f t="shared" si="82"/>
        <v>0</v>
      </c>
      <c r="AD21" s="23">
        <f t="shared" si="82"/>
        <v>24243.3</v>
      </c>
      <c r="AE21" s="23">
        <f t="shared" si="82"/>
        <v>0</v>
      </c>
      <c r="AF21" s="23">
        <f t="shared" si="82"/>
        <v>0</v>
      </c>
      <c r="AG21" s="23">
        <f t="shared" si="82"/>
        <v>24243.3</v>
      </c>
      <c r="AH21" s="23">
        <f t="shared" si="82"/>
        <v>0</v>
      </c>
      <c r="AI21" s="23">
        <f t="shared" si="82"/>
        <v>0</v>
      </c>
      <c r="AJ21" s="23">
        <f t="shared" si="82"/>
        <v>0</v>
      </c>
      <c r="AK21" s="23">
        <f t="shared" si="82"/>
        <v>0</v>
      </c>
      <c r="AL21" s="23">
        <f t="shared" si="82"/>
        <v>0</v>
      </c>
      <c r="AM21" s="23">
        <f t="shared" si="82"/>
        <v>0</v>
      </c>
      <c r="AN21" s="23">
        <f t="shared" si="82"/>
        <v>0</v>
      </c>
      <c r="AO21" s="23">
        <f t="shared" si="82"/>
        <v>0</v>
      </c>
      <c r="AP21" s="23">
        <f t="shared" si="82"/>
        <v>0</v>
      </c>
      <c r="AQ21" s="23">
        <f t="shared" si="82"/>
        <v>0</v>
      </c>
      <c r="AR21" s="23">
        <f t="shared" si="82"/>
        <v>0</v>
      </c>
      <c r="AS21" s="23">
        <f t="shared" si="82"/>
        <v>0</v>
      </c>
      <c r="AT21" s="23">
        <f t="shared" si="82"/>
        <v>0</v>
      </c>
      <c r="AU21" s="23">
        <f t="shared" si="82"/>
        <v>0</v>
      </c>
      <c r="AV21" s="23">
        <f t="shared" si="82"/>
        <v>0</v>
      </c>
      <c r="AW21" s="23">
        <f t="shared" si="82"/>
        <v>0</v>
      </c>
      <c r="AX21" s="23">
        <f t="shared" si="82"/>
        <v>0</v>
      </c>
      <c r="AY21" s="23">
        <f t="shared" si="82"/>
        <v>0</v>
      </c>
      <c r="AZ21" s="23">
        <f t="shared" si="82"/>
        <v>0</v>
      </c>
      <c r="BA21" s="23">
        <f t="shared" si="82"/>
        <v>0</v>
      </c>
      <c r="BB21" s="23">
        <f t="shared" si="82"/>
        <v>0</v>
      </c>
      <c r="BC21" s="23">
        <f t="shared" si="82"/>
        <v>0</v>
      </c>
      <c r="BD21" s="23">
        <f t="shared" si="82"/>
        <v>0</v>
      </c>
      <c r="BE21" s="23">
        <f t="shared" si="82"/>
        <v>0</v>
      </c>
      <c r="BF21" s="23">
        <f t="shared" si="82"/>
        <v>0</v>
      </c>
      <c r="BG21" s="23">
        <f t="shared" si="82"/>
        <v>0</v>
      </c>
      <c r="BH21" s="23">
        <f t="shared" si="82"/>
        <v>0</v>
      </c>
      <c r="BI21" s="23">
        <f t="shared" si="82"/>
        <v>0</v>
      </c>
      <c r="BJ21" s="23">
        <f t="shared" si="82"/>
        <v>0</v>
      </c>
      <c r="BK21" s="23">
        <f t="shared" si="82"/>
        <v>0</v>
      </c>
      <c r="BL21" s="23">
        <f t="shared" si="82"/>
        <v>0</v>
      </c>
    </row>
    <row r="22" spans="1:64" ht="82.5" x14ac:dyDescent="0.25">
      <c r="A22" s="18" t="s">
        <v>53</v>
      </c>
      <c r="B22" s="19" t="s">
        <v>55</v>
      </c>
      <c r="C22" s="20" t="s">
        <v>25</v>
      </c>
      <c r="D22" s="20" t="s">
        <v>56</v>
      </c>
      <c r="E22" s="21">
        <f t="shared" ref="E22" si="83">J22+O22+T22+Y22+AD22+AI22+AN22+AS22+AX22</f>
        <v>6809.5</v>
      </c>
      <c r="F22" s="21">
        <f t="shared" ref="F22" si="84">K22+P22+U22+Z22+AE22+AJ22+AO22+AT22+AY22</f>
        <v>0</v>
      </c>
      <c r="G22" s="21">
        <f t="shared" ref="G22:G23" si="85">L22+Q22+V22+AA22+AF22+AK22+AP22+AU22+AZ22+BE22+BJ22</f>
        <v>0</v>
      </c>
      <c r="H22" s="21">
        <f t="shared" ref="H22:H23" si="86">M22+R22+W22+AB22+AG22+AL22+AQ22+AV22+BA22+BF22+BK22</f>
        <v>6809.5</v>
      </c>
      <c r="I22" s="21">
        <f t="shared" ref="I22:I23" si="87">N22+S22+X22+AC22+AH22+AM22+AR22+AW22+BB22+BG22+BL22</f>
        <v>0</v>
      </c>
      <c r="J22" s="33">
        <f t="shared" ref="J22" si="88">M22</f>
        <v>0</v>
      </c>
      <c r="K22" s="30">
        <v>0</v>
      </c>
      <c r="L22" s="30">
        <v>0</v>
      </c>
      <c r="M22" s="35">
        <v>0</v>
      </c>
      <c r="N22" s="30">
        <v>0</v>
      </c>
      <c r="O22" s="30">
        <f t="shared" ref="O22" si="89">Q22+R22</f>
        <v>0</v>
      </c>
      <c r="P22" s="23">
        <v>0</v>
      </c>
      <c r="Q22" s="23">
        <v>0</v>
      </c>
      <c r="R22" s="23">
        <v>0</v>
      </c>
      <c r="S22" s="23">
        <v>0</v>
      </c>
      <c r="T22" s="30">
        <f t="shared" ref="T22" si="90">V22+W22</f>
        <v>0</v>
      </c>
      <c r="U22" s="23">
        <v>0</v>
      </c>
      <c r="V22" s="23">
        <v>0</v>
      </c>
      <c r="W22" s="21">
        <v>0</v>
      </c>
      <c r="X22" s="23">
        <v>0</v>
      </c>
      <c r="Y22" s="30">
        <f>AA22+AB22</f>
        <v>0</v>
      </c>
      <c r="Z22" s="23">
        <v>0</v>
      </c>
      <c r="AA22" s="21">
        <v>0</v>
      </c>
      <c r="AB22" s="21">
        <v>0</v>
      </c>
      <c r="AC22" s="23">
        <v>0</v>
      </c>
      <c r="AD22" s="30">
        <f t="shared" ref="AD22" si="91">AF22+AG22</f>
        <v>6809.5</v>
      </c>
      <c r="AE22" s="23">
        <v>0</v>
      </c>
      <c r="AF22" s="21">
        <v>0</v>
      </c>
      <c r="AG22" s="21">
        <f>5674.6+1134.9</f>
        <v>6809.5</v>
      </c>
      <c r="AH22" s="23">
        <v>0</v>
      </c>
      <c r="AI22" s="30">
        <f t="shared" ref="AI22" si="92">AK22+AL22</f>
        <v>0</v>
      </c>
      <c r="AJ22" s="23">
        <v>0</v>
      </c>
      <c r="AK22" s="23">
        <v>0</v>
      </c>
      <c r="AL22" s="23">
        <v>0</v>
      </c>
      <c r="AM22" s="23">
        <v>0</v>
      </c>
      <c r="AN22" s="30">
        <f t="shared" ref="AN22" si="93">AP22+AQ22</f>
        <v>0</v>
      </c>
      <c r="AO22" s="23">
        <v>0</v>
      </c>
      <c r="AP22" s="23">
        <v>0</v>
      </c>
      <c r="AQ22" s="23">
        <v>0</v>
      </c>
      <c r="AR22" s="23">
        <v>0</v>
      </c>
      <c r="AS22" s="30">
        <f t="shared" ref="AS22" si="94">AU22+AV22</f>
        <v>0</v>
      </c>
      <c r="AT22" s="23">
        <v>0</v>
      </c>
      <c r="AU22" s="23">
        <v>0</v>
      </c>
      <c r="AV22" s="23">
        <v>0</v>
      </c>
      <c r="AW22" s="23">
        <v>0</v>
      </c>
      <c r="AX22" s="30">
        <f t="shared" ref="AX22" si="95">AZ22+BA22</f>
        <v>0</v>
      </c>
      <c r="AY22" s="23">
        <v>0</v>
      </c>
      <c r="AZ22" s="23">
        <v>0</v>
      </c>
      <c r="BA22" s="23">
        <v>0</v>
      </c>
      <c r="BB22" s="23">
        <v>0</v>
      </c>
      <c r="BC22" s="30">
        <f t="shared" ref="BC22" si="96">BE22+BF22</f>
        <v>0</v>
      </c>
      <c r="BD22" s="23">
        <v>0</v>
      </c>
      <c r="BE22" s="23">
        <v>0</v>
      </c>
      <c r="BF22" s="23">
        <v>0</v>
      </c>
      <c r="BG22" s="23">
        <v>0</v>
      </c>
      <c r="BH22" s="30">
        <f t="shared" ref="BH22" si="97">BJ22+BK22</f>
        <v>0</v>
      </c>
      <c r="BI22" s="23">
        <v>0</v>
      </c>
      <c r="BJ22" s="23">
        <v>0</v>
      </c>
      <c r="BK22" s="23">
        <v>0</v>
      </c>
      <c r="BL22" s="23">
        <v>0</v>
      </c>
    </row>
    <row r="23" spans="1:64" ht="82.5" x14ac:dyDescent="0.25">
      <c r="A23" s="18" t="s">
        <v>62</v>
      </c>
      <c r="B23" s="19" t="s">
        <v>70</v>
      </c>
      <c r="C23" s="20" t="s">
        <v>25</v>
      </c>
      <c r="D23" s="20" t="s">
        <v>56</v>
      </c>
      <c r="E23" s="21">
        <f t="shared" ref="E23" si="98">J23+O23+T23+Y23+AD23+AI23+AN23+AS23+AX23</f>
        <v>5894.5</v>
      </c>
      <c r="F23" s="21">
        <f t="shared" ref="F23" si="99">K23+P23+U23+Z23+AE23+AJ23+AO23+AT23+AY23</f>
        <v>0</v>
      </c>
      <c r="G23" s="21">
        <f t="shared" si="85"/>
        <v>0</v>
      </c>
      <c r="H23" s="21">
        <f t="shared" si="86"/>
        <v>5894.5</v>
      </c>
      <c r="I23" s="21">
        <f t="shared" si="87"/>
        <v>0</v>
      </c>
      <c r="J23" s="33">
        <f t="shared" ref="J23" si="100">M23</f>
        <v>0</v>
      </c>
      <c r="K23" s="30">
        <v>0</v>
      </c>
      <c r="L23" s="30">
        <v>0</v>
      </c>
      <c r="M23" s="35">
        <v>0</v>
      </c>
      <c r="N23" s="30">
        <v>0</v>
      </c>
      <c r="O23" s="30">
        <f t="shared" ref="O23" si="101">Q23+R23</f>
        <v>0</v>
      </c>
      <c r="P23" s="23">
        <v>0</v>
      </c>
      <c r="Q23" s="23">
        <v>0</v>
      </c>
      <c r="R23" s="23">
        <v>0</v>
      </c>
      <c r="S23" s="23">
        <v>0</v>
      </c>
      <c r="T23" s="30">
        <f t="shared" ref="T23" si="102">V23+W23</f>
        <v>0</v>
      </c>
      <c r="U23" s="23">
        <v>0</v>
      </c>
      <c r="V23" s="23">
        <v>0</v>
      </c>
      <c r="W23" s="21">
        <v>0</v>
      </c>
      <c r="X23" s="23">
        <v>0</v>
      </c>
      <c r="Y23" s="30">
        <f>AA23+AB23</f>
        <v>0</v>
      </c>
      <c r="Z23" s="23">
        <v>0</v>
      </c>
      <c r="AA23" s="21">
        <v>0</v>
      </c>
      <c r="AB23" s="21">
        <v>0</v>
      </c>
      <c r="AC23" s="23">
        <v>0</v>
      </c>
      <c r="AD23" s="30">
        <f t="shared" ref="AD23" si="103">AF23+AG23</f>
        <v>5894.5</v>
      </c>
      <c r="AE23" s="23">
        <v>0</v>
      </c>
      <c r="AF23" s="21">
        <v>0</v>
      </c>
      <c r="AG23" s="21">
        <v>5894.5</v>
      </c>
      <c r="AH23" s="23">
        <v>0</v>
      </c>
      <c r="AI23" s="30">
        <f t="shared" ref="AI23" si="104">AK23+AL23</f>
        <v>0</v>
      </c>
      <c r="AJ23" s="23">
        <v>0</v>
      </c>
      <c r="AK23" s="23">
        <v>0</v>
      </c>
      <c r="AL23" s="23">
        <v>0</v>
      </c>
      <c r="AM23" s="23">
        <v>0</v>
      </c>
      <c r="AN23" s="30">
        <f t="shared" ref="AN23" si="105">AP23+AQ23</f>
        <v>0</v>
      </c>
      <c r="AO23" s="23">
        <v>0</v>
      </c>
      <c r="AP23" s="23">
        <v>0</v>
      </c>
      <c r="AQ23" s="23">
        <v>0</v>
      </c>
      <c r="AR23" s="23">
        <v>0</v>
      </c>
      <c r="AS23" s="30">
        <f t="shared" ref="AS23" si="106">AU23+AV23</f>
        <v>0</v>
      </c>
      <c r="AT23" s="23">
        <v>0</v>
      </c>
      <c r="AU23" s="23">
        <v>0</v>
      </c>
      <c r="AV23" s="23">
        <v>0</v>
      </c>
      <c r="AW23" s="23">
        <v>0</v>
      </c>
      <c r="AX23" s="30">
        <f t="shared" ref="AX23" si="107">AZ23+BA23</f>
        <v>0</v>
      </c>
      <c r="AY23" s="23">
        <v>0</v>
      </c>
      <c r="AZ23" s="23">
        <v>0</v>
      </c>
      <c r="BA23" s="23">
        <v>0</v>
      </c>
      <c r="BB23" s="23">
        <v>0</v>
      </c>
      <c r="BC23" s="30">
        <f t="shared" ref="BC23" si="108">BE23+BF23</f>
        <v>0</v>
      </c>
      <c r="BD23" s="23">
        <v>0</v>
      </c>
      <c r="BE23" s="23">
        <v>0</v>
      </c>
      <c r="BF23" s="23">
        <v>0</v>
      </c>
      <c r="BG23" s="23">
        <v>0</v>
      </c>
      <c r="BH23" s="30">
        <f t="shared" ref="BH23" si="109">BJ23+BK23</f>
        <v>0</v>
      </c>
      <c r="BI23" s="23">
        <v>0</v>
      </c>
      <c r="BJ23" s="23">
        <v>0</v>
      </c>
      <c r="BK23" s="23">
        <v>0</v>
      </c>
      <c r="BL23" s="23">
        <v>0</v>
      </c>
    </row>
    <row r="24" spans="1:64" ht="82.5" x14ac:dyDescent="0.25">
      <c r="A24" s="18" t="s">
        <v>81</v>
      </c>
      <c r="B24" s="19" t="s">
        <v>82</v>
      </c>
      <c r="C24" s="20" t="s">
        <v>25</v>
      </c>
      <c r="D24" s="20" t="s">
        <v>56</v>
      </c>
      <c r="E24" s="21">
        <f t="shared" ref="E24" si="110">J24+O24+T24+Y24+AD24+AI24+AN24+AS24+AX24</f>
        <v>11539.3</v>
      </c>
      <c r="F24" s="21">
        <f t="shared" ref="F24" si="111">K24+P24+U24+Z24+AE24+AJ24+AO24+AT24+AY24</f>
        <v>0</v>
      </c>
      <c r="G24" s="21">
        <f t="shared" ref="G24" si="112">L24+Q24+V24+AA24+AF24+AK24+AP24+AU24+AZ24+BE24+BJ24</f>
        <v>0</v>
      </c>
      <c r="H24" s="21">
        <f t="shared" ref="H24" si="113">M24+R24+W24+AB24+AG24+AL24+AQ24+AV24+BA24+BF24+BK24</f>
        <v>11539.3</v>
      </c>
      <c r="I24" s="21">
        <f t="shared" ref="I24" si="114">N24+S24+X24+AC24+AH24+AM24+AR24+AW24+BB24+BG24+BL24</f>
        <v>0</v>
      </c>
      <c r="J24" s="33">
        <f t="shared" ref="J24" si="115">M24</f>
        <v>0</v>
      </c>
      <c r="K24" s="30">
        <v>0</v>
      </c>
      <c r="L24" s="30">
        <v>0</v>
      </c>
      <c r="M24" s="35">
        <v>0</v>
      </c>
      <c r="N24" s="30">
        <v>0</v>
      </c>
      <c r="O24" s="30">
        <f t="shared" ref="O24" si="116">Q24+R24</f>
        <v>0</v>
      </c>
      <c r="P24" s="23">
        <v>0</v>
      </c>
      <c r="Q24" s="23">
        <v>0</v>
      </c>
      <c r="R24" s="23">
        <v>0</v>
      </c>
      <c r="S24" s="23">
        <v>0</v>
      </c>
      <c r="T24" s="30">
        <f t="shared" ref="T24" si="117">V24+W24</f>
        <v>0</v>
      </c>
      <c r="U24" s="23">
        <v>0</v>
      </c>
      <c r="V24" s="23">
        <v>0</v>
      </c>
      <c r="W24" s="21">
        <v>0</v>
      </c>
      <c r="X24" s="23">
        <v>0</v>
      </c>
      <c r="Y24" s="30">
        <f>AA24+AB24</f>
        <v>0</v>
      </c>
      <c r="Z24" s="23">
        <v>0</v>
      </c>
      <c r="AA24" s="21">
        <v>0</v>
      </c>
      <c r="AB24" s="21">
        <v>0</v>
      </c>
      <c r="AC24" s="23">
        <v>0</v>
      </c>
      <c r="AD24" s="30">
        <f t="shared" ref="AD24" si="118">AF24+AG24</f>
        <v>11539.3</v>
      </c>
      <c r="AE24" s="23">
        <v>0</v>
      </c>
      <c r="AF24" s="21">
        <v>0</v>
      </c>
      <c r="AG24" s="21">
        <v>11539.3</v>
      </c>
      <c r="AH24" s="23">
        <v>0</v>
      </c>
      <c r="AI24" s="30">
        <f t="shared" ref="AI24" si="119">AK24+AL24</f>
        <v>0</v>
      </c>
      <c r="AJ24" s="23">
        <v>0</v>
      </c>
      <c r="AK24" s="23">
        <v>0</v>
      </c>
      <c r="AL24" s="23">
        <v>0</v>
      </c>
      <c r="AM24" s="23">
        <v>0</v>
      </c>
      <c r="AN24" s="30">
        <f t="shared" ref="AN24" si="120">AP24+AQ24</f>
        <v>0</v>
      </c>
      <c r="AO24" s="23">
        <v>0</v>
      </c>
      <c r="AP24" s="23">
        <v>0</v>
      </c>
      <c r="AQ24" s="23">
        <v>0</v>
      </c>
      <c r="AR24" s="23">
        <v>0</v>
      </c>
      <c r="AS24" s="30">
        <f t="shared" ref="AS24" si="121">AU24+AV24</f>
        <v>0</v>
      </c>
      <c r="AT24" s="23">
        <v>0</v>
      </c>
      <c r="AU24" s="23">
        <v>0</v>
      </c>
      <c r="AV24" s="23">
        <v>0</v>
      </c>
      <c r="AW24" s="23">
        <v>0</v>
      </c>
      <c r="AX24" s="30">
        <f t="shared" ref="AX24" si="122">AZ24+BA24</f>
        <v>0</v>
      </c>
      <c r="AY24" s="23">
        <v>0</v>
      </c>
      <c r="AZ24" s="23">
        <v>0</v>
      </c>
      <c r="BA24" s="23">
        <v>0</v>
      </c>
      <c r="BB24" s="23">
        <v>0</v>
      </c>
      <c r="BC24" s="30">
        <f t="shared" ref="BC24" si="123">BE24+BF24</f>
        <v>0</v>
      </c>
      <c r="BD24" s="23">
        <v>0</v>
      </c>
      <c r="BE24" s="23">
        <v>0</v>
      </c>
      <c r="BF24" s="23">
        <v>0</v>
      </c>
      <c r="BG24" s="23">
        <v>0</v>
      </c>
      <c r="BH24" s="30">
        <f t="shared" ref="BH24" si="124">BJ24+BK24</f>
        <v>0</v>
      </c>
      <c r="BI24" s="23">
        <v>0</v>
      </c>
      <c r="BJ24" s="23">
        <v>0</v>
      </c>
      <c r="BK24" s="23">
        <v>0</v>
      </c>
      <c r="BL24" s="23">
        <v>0</v>
      </c>
    </row>
    <row r="25" spans="1:64" s="24" customFormat="1" ht="16.5" x14ac:dyDescent="0.25">
      <c r="A25" s="18" t="s">
        <v>63</v>
      </c>
      <c r="B25" s="53" t="s">
        <v>65</v>
      </c>
      <c r="C25" s="54"/>
      <c r="D25" s="55"/>
      <c r="E25" s="23">
        <f>SUM(E26:E28)</f>
        <v>115481.7</v>
      </c>
      <c r="F25" s="23">
        <f t="shared" ref="F25:BL25" si="125">SUM(F26:F28)</f>
        <v>0</v>
      </c>
      <c r="G25" s="23">
        <f t="shared" si="125"/>
        <v>0</v>
      </c>
      <c r="H25" s="23">
        <f t="shared" si="125"/>
        <v>114326.8</v>
      </c>
      <c r="I25" s="23">
        <f t="shared" si="125"/>
        <v>1154.9000000000001</v>
      </c>
      <c r="J25" s="23">
        <f t="shared" si="125"/>
        <v>0</v>
      </c>
      <c r="K25" s="23">
        <f t="shared" si="125"/>
        <v>0</v>
      </c>
      <c r="L25" s="23">
        <f t="shared" si="125"/>
        <v>0</v>
      </c>
      <c r="M25" s="23">
        <f t="shared" si="125"/>
        <v>0</v>
      </c>
      <c r="N25" s="23">
        <f t="shared" si="125"/>
        <v>0</v>
      </c>
      <c r="O25" s="23">
        <f t="shared" si="125"/>
        <v>0</v>
      </c>
      <c r="P25" s="23">
        <f t="shared" si="125"/>
        <v>0</v>
      </c>
      <c r="Q25" s="23">
        <f t="shared" si="125"/>
        <v>0</v>
      </c>
      <c r="R25" s="23">
        <f t="shared" si="125"/>
        <v>0</v>
      </c>
      <c r="S25" s="23">
        <f t="shared" si="125"/>
        <v>0</v>
      </c>
      <c r="T25" s="23">
        <f t="shared" si="125"/>
        <v>0</v>
      </c>
      <c r="U25" s="23">
        <f t="shared" si="125"/>
        <v>0</v>
      </c>
      <c r="V25" s="23">
        <f t="shared" si="125"/>
        <v>0</v>
      </c>
      <c r="W25" s="23">
        <f t="shared" si="125"/>
        <v>0</v>
      </c>
      <c r="X25" s="23">
        <f t="shared" si="125"/>
        <v>0</v>
      </c>
      <c r="Y25" s="23">
        <f t="shared" si="125"/>
        <v>0</v>
      </c>
      <c r="Z25" s="23">
        <f t="shared" si="125"/>
        <v>0</v>
      </c>
      <c r="AA25" s="23">
        <f t="shared" si="125"/>
        <v>0</v>
      </c>
      <c r="AB25" s="23">
        <f t="shared" si="125"/>
        <v>0</v>
      </c>
      <c r="AC25" s="23">
        <f t="shared" si="125"/>
        <v>0</v>
      </c>
      <c r="AD25" s="23">
        <f t="shared" si="125"/>
        <v>71761.7</v>
      </c>
      <c r="AE25" s="23">
        <f t="shared" si="125"/>
        <v>0</v>
      </c>
      <c r="AF25" s="23">
        <f t="shared" si="125"/>
        <v>0</v>
      </c>
      <c r="AG25" s="23">
        <f t="shared" si="125"/>
        <v>71044</v>
      </c>
      <c r="AH25" s="23">
        <f t="shared" si="125"/>
        <v>717.7</v>
      </c>
      <c r="AI25" s="23">
        <f t="shared" si="125"/>
        <v>43720</v>
      </c>
      <c r="AJ25" s="23">
        <f t="shared" si="125"/>
        <v>0</v>
      </c>
      <c r="AK25" s="23">
        <f t="shared" si="125"/>
        <v>0</v>
      </c>
      <c r="AL25" s="23">
        <f t="shared" si="125"/>
        <v>43282.8</v>
      </c>
      <c r="AM25" s="23">
        <f t="shared" si="125"/>
        <v>437.2</v>
      </c>
      <c r="AN25" s="23">
        <f t="shared" si="125"/>
        <v>0</v>
      </c>
      <c r="AO25" s="23">
        <f t="shared" si="125"/>
        <v>0</v>
      </c>
      <c r="AP25" s="23">
        <f t="shared" si="125"/>
        <v>0</v>
      </c>
      <c r="AQ25" s="23">
        <f t="shared" si="125"/>
        <v>0</v>
      </c>
      <c r="AR25" s="23">
        <f t="shared" si="125"/>
        <v>0</v>
      </c>
      <c r="AS25" s="23">
        <f t="shared" si="125"/>
        <v>0</v>
      </c>
      <c r="AT25" s="23">
        <f t="shared" si="125"/>
        <v>0</v>
      </c>
      <c r="AU25" s="23">
        <f t="shared" si="125"/>
        <v>0</v>
      </c>
      <c r="AV25" s="23">
        <f t="shared" si="125"/>
        <v>0</v>
      </c>
      <c r="AW25" s="23">
        <f t="shared" si="125"/>
        <v>0</v>
      </c>
      <c r="AX25" s="23">
        <f t="shared" si="125"/>
        <v>0</v>
      </c>
      <c r="AY25" s="23">
        <f t="shared" si="125"/>
        <v>0</v>
      </c>
      <c r="AZ25" s="23">
        <f t="shared" si="125"/>
        <v>0</v>
      </c>
      <c r="BA25" s="23">
        <f t="shared" si="125"/>
        <v>0</v>
      </c>
      <c r="BB25" s="23">
        <f t="shared" si="125"/>
        <v>0</v>
      </c>
      <c r="BC25" s="23">
        <f t="shared" si="125"/>
        <v>0</v>
      </c>
      <c r="BD25" s="23">
        <f t="shared" si="125"/>
        <v>0</v>
      </c>
      <c r="BE25" s="23">
        <f t="shared" si="125"/>
        <v>0</v>
      </c>
      <c r="BF25" s="23">
        <f t="shared" si="125"/>
        <v>0</v>
      </c>
      <c r="BG25" s="23">
        <f t="shared" si="125"/>
        <v>0</v>
      </c>
      <c r="BH25" s="23">
        <f t="shared" si="125"/>
        <v>0</v>
      </c>
      <c r="BI25" s="23">
        <f t="shared" si="125"/>
        <v>0</v>
      </c>
      <c r="BJ25" s="23">
        <f t="shared" si="125"/>
        <v>0</v>
      </c>
      <c r="BK25" s="23">
        <f t="shared" si="125"/>
        <v>0</v>
      </c>
      <c r="BL25" s="23">
        <f t="shared" si="125"/>
        <v>0</v>
      </c>
    </row>
    <row r="26" spans="1:64" ht="66" x14ac:dyDescent="0.25">
      <c r="A26" s="18" t="s">
        <v>64</v>
      </c>
      <c r="B26" s="19" t="s">
        <v>66</v>
      </c>
      <c r="C26" s="20" t="s">
        <v>25</v>
      </c>
      <c r="D26" s="20" t="s">
        <v>60</v>
      </c>
      <c r="E26" s="21">
        <f t="shared" ref="E26" si="126">J26+O26+T26+Y26+AD26+AI26+AN26+AS26+AX26</f>
        <v>37550</v>
      </c>
      <c r="F26" s="21">
        <f t="shared" ref="F26" si="127">K26+P26+U26+Z26+AE26+AJ26+AO26+AT26+AY26</f>
        <v>0</v>
      </c>
      <c r="G26" s="21">
        <f t="shared" ref="G26:G27" si="128">L26+Q26+V26+AA26+AF26+AK26+AP26+AU26+AZ26+BE26+BJ26</f>
        <v>0</v>
      </c>
      <c r="H26" s="21">
        <f t="shared" ref="H26:H27" si="129">M26+R26+W26+AB26+AG26+AL26+AQ26+AV26+BA26+BF26+BK26</f>
        <v>37174.5</v>
      </c>
      <c r="I26" s="21">
        <f t="shared" ref="I26:I27" si="130">N26+S26+X26+AC26+AH26+AM26+AR26+AW26+BB26+BG26+BL26</f>
        <v>375.5</v>
      </c>
      <c r="J26" s="33">
        <f t="shared" ref="J26" si="131">M26</f>
        <v>0</v>
      </c>
      <c r="K26" s="30">
        <v>0</v>
      </c>
      <c r="L26" s="30">
        <v>0</v>
      </c>
      <c r="M26" s="35">
        <v>0</v>
      </c>
      <c r="N26" s="30">
        <v>0</v>
      </c>
      <c r="O26" s="30">
        <f t="shared" ref="O26" si="132">Q26+R26</f>
        <v>0</v>
      </c>
      <c r="P26" s="23">
        <v>0</v>
      </c>
      <c r="Q26" s="23">
        <v>0</v>
      </c>
      <c r="R26" s="23">
        <v>0</v>
      </c>
      <c r="S26" s="23">
        <v>0</v>
      </c>
      <c r="T26" s="30">
        <f t="shared" ref="T26" si="133">V26+W26</f>
        <v>0</v>
      </c>
      <c r="U26" s="23">
        <v>0</v>
      </c>
      <c r="V26" s="23">
        <v>0</v>
      </c>
      <c r="W26" s="21">
        <v>0</v>
      </c>
      <c r="X26" s="23">
        <v>0</v>
      </c>
      <c r="Y26" s="30">
        <f>AA26+AB26</f>
        <v>0</v>
      </c>
      <c r="Z26" s="23">
        <v>0</v>
      </c>
      <c r="AA26" s="21">
        <v>0</v>
      </c>
      <c r="AB26" s="21">
        <v>0</v>
      </c>
      <c r="AC26" s="23">
        <v>0</v>
      </c>
      <c r="AD26" s="30">
        <f>SUM(AF26:AH26)</f>
        <v>37550</v>
      </c>
      <c r="AE26" s="23">
        <v>0</v>
      </c>
      <c r="AF26" s="21">
        <v>0</v>
      </c>
      <c r="AG26" s="21">
        <f>18364.5+18810</f>
        <v>37174.5</v>
      </c>
      <c r="AH26" s="21">
        <f>185.5+190</f>
        <v>375.5</v>
      </c>
      <c r="AI26" s="30">
        <f t="shared" ref="AI26" si="134">AK26+AL26</f>
        <v>0</v>
      </c>
      <c r="AJ26" s="23">
        <v>0</v>
      </c>
      <c r="AK26" s="23">
        <v>0</v>
      </c>
      <c r="AL26" s="23">
        <v>0</v>
      </c>
      <c r="AM26" s="23">
        <v>0</v>
      </c>
      <c r="AN26" s="30">
        <f t="shared" ref="AN26" si="135">AP26+AQ26</f>
        <v>0</v>
      </c>
      <c r="AO26" s="23">
        <v>0</v>
      </c>
      <c r="AP26" s="23">
        <v>0</v>
      </c>
      <c r="AQ26" s="23">
        <v>0</v>
      </c>
      <c r="AR26" s="23">
        <v>0</v>
      </c>
      <c r="AS26" s="30">
        <f t="shared" ref="AS26" si="136">AU26+AV26</f>
        <v>0</v>
      </c>
      <c r="AT26" s="23">
        <v>0</v>
      </c>
      <c r="AU26" s="23">
        <v>0</v>
      </c>
      <c r="AV26" s="23">
        <v>0</v>
      </c>
      <c r="AW26" s="23">
        <v>0</v>
      </c>
      <c r="AX26" s="30">
        <f t="shared" ref="AX26" si="137">AZ26+BA26</f>
        <v>0</v>
      </c>
      <c r="AY26" s="23">
        <v>0</v>
      </c>
      <c r="AZ26" s="23">
        <v>0</v>
      </c>
      <c r="BA26" s="23">
        <v>0</v>
      </c>
      <c r="BB26" s="23">
        <v>0</v>
      </c>
      <c r="BC26" s="30">
        <f t="shared" ref="BC26" si="138">BE26+BF26</f>
        <v>0</v>
      </c>
      <c r="BD26" s="23">
        <v>0</v>
      </c>
      <c r="BE26" s="23">
        <v>0</v>
      </c>
      <c r="BF26" s="23">
        <v>0</v>
      </c>
      <c r="BG26" s="23">
        <v>0</v>
      </c>
      <c r="BH26" s="30">
        <f t="shared" ref="BH26" si="139">BJ26+BK26</f>
        <v>0</v>
      </c>
      <c r="BI26" s="23">
        <v>0</v>
      </c>
      <c r="BJ26" s="23">
        <v>0</v>
      </c>
      <c r="BK26" s="23">
        <v>0</v>
      </c>
      <c r="BL26" s="23">
        <v>0</v>
      </c>
    </row>
    <row r="27" spans="1:64" ht="49.5" x14ac:dyDescent="0.25">
      <c r="A27" s="18" t="s">
        <v>68</v>
      </c>
      <c r="B27" s="19" t="s">
        <v>85</v>
      </c>
      <c r="C27" s="20" t="s">
        <v>25</v>
      </c>
      <c r="D27" s="20" t="s">
        <v>60</v>
      </c>
      <c r="E27" s="21">
        <f t="shared" ref="E27" si="140">J27+O27+T27+Y27+AD27+AI27+AN27+AS27+AX27</f>
        <v>34211.699999999997</v>
      </c>
      <c r="F27" s="21">
        <f t="shared" ref="F27" si="141">K27+P27+U27+Z27+AE27+AJ27+AO27+AT27+AY27</f>
        <v>0</v>
      </c>
      <c r="G27" s="21">
        <f t="shared" si="128"/>
        <v>0</v>
      </c>
      <c r="H27" s="21">
        <f t="shared" si="129"/>
        <v>33869.5</v>
      </c>
      <c r="I27" s="21">
        <f t="shared" si="130"/>
        <v>342.2</v>
      </c>
      <c r="J27" s="33">
        <f t="shared" ref="J27" si="142">M27</f>
        <v>0</v>
      </c>
      <c r="K27" s="30">
        <v>0</v>
      </c>
      <c r="L27" s="30">
        <v>0</v>
      </c>
      <c r="M27" s="35">
        <v>0</v>
      </c>
      <c r="N27" s="30">
        <v>0</v>
      </c>
      <c r="O27" s="30">
        <f t="shared" ref="O27" si="143">Q27+R27</f>
        <v>0</v>
      </c>
      <c r="P27" s="23">
        <v>0</v>
      </c>
      <c r="Q27" s="23">
        <v>0</v>
      </c>
      <c r="R27" s="23">
        <v>0</v>
      </c>
      <c r="S27" s="23">
        <v>0</v>
      </c>
      <c r="T27" s="30">
        <f t="shared" ref="T27" si="144">V27+W27</f>
        <v>0</v>
      </c>
      <c r="U27" s="23">
        <v>0</v>
      </c>
      <c r="V27" s="23">
        <v>0</v>
      </c>
      <c r="W27" s="21">
        <v>0</v>
      </c>
      <c r="X27" s="23">
        <v>0</v>
      </c>
      <c r="Y27" s="30">
        <f>AA27+AB27</f>
        <v>0</v>
      </c>
      <c r="Z27" s="23">
        <v>0</v>
      </c>
      <c r="AA27" s="21">
        <v>0</v>
      </c>
      <c r="AB27" s="21">
        <v>0</v>
      </c>
      <c r="AC27" s="23">
        <v>0</v>
      </c>
      <c r="AD27" s="30">
        <f>SUM(AF27:AH27)</f>
        <v>34211.699999999997</v>
      </c>
      <c r="AE27" s="23">
        <v>0</v>
      </c>
      <c r="AF27" s="21">
        <v>0</v>
      </c>
      <c r="AG27" s="21">
        <f>23768.4+10679.1-578</f>
        <v>33869.5</v>
      </c>
      <c r="AH27" s="21">
        <f>240+108-5.8</f>
        <v>342.2</v>
      </c>
      <c r="AI27" s="30">
        <f t="shared" ref="AI27" si="145">AK27+AL27</f>
        <v>0</v>
      </c>
      <c r="AJ27" s="23">
        <v>0</v>
      </c>
      <c r="AK27" s="23">
        <v>0</v>
      </c>
      <c r="AL27" s="23">
        <v>0</v>
      </c>
      <c r="AM27" s="23">
        <v>0</v>
      </c>
      <c r="AN27" s="30">
        <f t="shared" ref="AN27:AN28" si="146">AP27+AQ27</f>
        <v>0</v>
      </c>
      <c r="AO27" s="23">
        <v>0</v>
      </c>
      <c r="AP27" s="23">
        <v>0</v>
      </c>
      <c r="AQ27" s="23">
        <v>0</v>
      </c>
      <c r="AR27" s="23">
        <v>0</v>
      </c>
      <c r="AS27" s="30">
        <f t="shared" ref="AS27" si="147">AU27+AV27</f>
        <v>0</v>
      </c>
      <c r="AT27" s="23">
        <v>0</v>
      </c>
      <c r="AU27" s="23">
        <v>0</v>
      </c>
      <c r="AV27" s="23">
        <v>0</v>
      </c>
      <c r="AW27" s="23">
        <v>0</v>
      </c>
      <c r="AX27" s="30">
        <f t="shared" ref="AX27" si="148">AZ27+BA27</f>
        <v>0</v>
      </c>
      <c r="AY27" s="23">
        <v>0</v>
      </c>
      <c r="AZ27" s="23">
        <v>0</v>
      </c>
      <c r="BA27" s="23">
        <v>0</v>
      </c>
      <c r="BB27" s="23">
        <v>0</v>
      </c>
      <c r="BC27" s="30">
        <f t="shared" ref="BC27" si="149">BE27+BF27</f>
        <v>0</v>
      </c>
      <c r="BD27" s="23">
        <v>0</v>
      </c>
      <c r="BE27" s="23">
        <v>0</v>
      </c>
      <c r="BF27" s="23">
        <v>0</v>
      </c>
      <c r="BG27" s="23">
        <v>0</v>
      </c>
      <c r="BH27" s="30">
        <f t="shared" ref="BH27" si="150">BJ27+BK27</f>
        <v>0</v>
      </c>
      <c r="BI27" s="23">
        <v>0</v>
      </c>
      <c r="BJ27" s="23">
        <v>0</v>
      </c>
      <c r="BK27" s="23">
        <v>0</v>
      </c>
      <c r="BL27" s="23">
        <v>0</v>
      </c>
    </row>
    <row r="28" spans="1:64" ht="82.5" x14ac:dyDescent="0.25">
      <c r="A28" s="18" t="s">
        <v>83</v>
      </c>
      <c r="B28" s="19" t="s">
        <v>84</v>
      </c>
      <c r="C28" s="20" t="s">
        <v>25</v>
      </c>
      <c r="D28" s="20" t="s">
        <v>60</v>
      </c>
      <c r="E28" s="21">
        <f t="shared" ref="E28" si="151">J28+O28+T28+Y28+AD28+AI28+AN28+AS28+AX28</f>
        <v>43720</v>
      </c>
      <c r="F28" s="21">
        <f t="shared" ref="F28" si="152">K28+P28+U28+Z28+AE28+AJ28+AO28+AT28+AY28</f>
        <v>0</v>
      </c>
      <c r="G28" s="21">
        <f t="shared" ref="G28" si="153">L28+Q28+V28+AA28+AF28+AK28+AP28+AU28+AZ28+BE28+BJ28</f>
        <v>0</v>
      </c>
      <c r="H28" s="21">
        <f t="shared" ref="H28" si="154">M28+R28+W28+AB28+AG28+AL28+AQ28+AV28+BA28+BF28+BK28</f>
        <v>43282.8</v>
      </c>
      <c r="I28" s="21">
        <f t="shared" ref="I28" si="155">N28+S28+X28+AC28+AH28+AM28+AR28+AW28+BB28+BG28+BL28</f>
        <v>437.2</v>
      </c>
      <c r="J28" s="33">
        <f t="shared" ref="J28" si="156">M28</f>
        <v>0</v>
      </c>
      <c r="K28" s="30">
        <v>0</v>
      </c>
      <c r="L28" s="30">
        <v>0</v>
      </c>
      <c r="M28" s="35">
        <v>0</v>
      </c>
      <c r="N28" s="30">
        <v>0</v>
      </c>
      <c r="O28" s="30">
        <f t="shared" ref="O28" si="157">Q28+R28</f>
        <v>0</v>
      </c>
      <c r="P28" s="23">
        <v>0</v>
      </c>
      <c r="Q28" s="23">
        <v>0</v>
      </c>
      <c r="R28" s="23">
        <v>0</v>
      </c>
      <c r="S28" s="23">
        <v>0</v>
      </c>
      <c r="T28" s="30">
        <f t="shared" ref="T28" si="158">V28+W28</f>
        <v>0</v>
      </c>
      <c r="U28" s="23">
        <v>0</v>
      </c>
      <c r="V28" s="23">
        <v>0</v>
      </c>
      <c r="W28" s="21">
        <v>0</v>
      </c>
      <c r="X28" s="23">
        <v>0</v>
      </c>
      <c r="Y28" s="30">
        <f>AA28+AB28</f>
        <v>0</v>
      </c>
      <c r="Z28" s="23">
        <v>0</v>
      </c>
      <c r="AA28" s="21">
        <v>0</v>
      </c>
      <c r="AB28" s="21">
        <v>0</v>
      </c>
      <c r="AC28" s="23">
        <v>0</v>
      </c>
      <c r="AD28" s="30">
        <f>SUM(AF28:AH28)</f>
        <v>0</v>
      </c>
      <c r="AE28" s="23">
        <v>0</v>
      </c>
      <c r="AF28" s="21">
        <v>0</v>
      </c>
      <c r="AG28" s="21">
        <v>0</v>
      </c>
      <c r="AH28" s="21">
        <v>0</v>
      </c>
      <c r="AI28" s="30">
        <f>AK28+AL28+AM28</f>
        <v>43720</v>
      </c>
      <c r="AJ28" s="23">
        <v>0</v>
      </c>
      <c r="AK28" s="23">
        <v>0</v>
      </c>
      <c r="AL28" s="21">
        <v>43282.8</v>
      </c>
      <c r="AM28" s="21">
        <v>437.2</v>
      </c>
      <c r="AN28" s="30">
        <f t="shared" si="146"/>
        <v>0</v>
      </c>
      <c r="AO28" s="23">
        <v>0</v>
      </c>
      <c r="AP28" s="21">
        <v>0</v>
      </c>
      <c r="AQ28" s="23">
        <v>0</v>
      </c>
      <c r="AR28" s="23">
        <v>0</v>
      </c>
      <c r="AS28" s="30">
        <f t="shared" ref="AS28" si="159">AU28+AV28</f>
        <v>0</v>
      </c>
      <c r="AT28" s="23">
        <v>0</v>
      </c>
      <c r="AU28" s="23">
        <v>0</v>
      </c>
      <c r="AV28" s="23">
        <v>0</v>
      </c>
      <c r="AW28" s="23">
        <v>0</v>
      </c>
      <c r="AX28" s="30">
        <f t="shared" ref="AX28" si="160">AZ28+BA28</f>
        <v>0</v>
      </c>
      <c r="AY28" s="23">
        <v>0</v>
      </c>
      <c r="AZ28" s="23">
        <v>0</v>
      </c>
      <c r="BA28" s="23">
        <v>0</v>
      </c>
      <c r="BB28" s="23">
        <v>0</v>
      </c>
      <c r="BC28" s="30">
        <f t="shared" ref="BC28" si="161">BE28+BF28</f>
        <v>0</v>
      </c>
      <c r="BD28" s="23">
        <v>0</v>
      </c>
      <c r="BE28" s="23">
        <v>0</v>
      </c>
      <c r="BF28" s="23">
        <v>0</v>
      </c>
      <c r="BG28" s="23">
        <v>0</v>
      </c>
      <c r="BH28" s="30">
        <f t="shared" ref="BH28" si="162">BJ28+BK28</f>
        <v>0</v>
      </c>
      <c r="BI28" s="23">
        <v>0</v>
      </c>
      <c r="BJ28" s="23">
        <v>0</v>
      </c>
      <c r="BK28" s="23">
        <v>0</v>
      </c>
      <c r="BL28" s="23">
        <v>0</v>
      </c>
    </row>
    <row r="29" spans="1:64" s="24" customFormat="1" ht="16.5" x14ac:dyDescent="0.25">
      <c r="A29" s="18" t="s">
        <v>78</v>
      </c>
      <c r="B29" s="53" t="s">
        <v>77</v>
      </c>
      <c r="C29" s="54"/>
      <c r="D29" s="55"/>
      <c r="E29" s="23">
        <f>SUM(E30)</f>
        <v>300000</v>
      </c>
      <c r="F29" s="23">
        <f t="shared" ref="F29:BL29" si="163">SUM(F30)</f>
        <v>0</v>
      </c>
      <c r="G29" s="23">
        <f t="shared" si="163"/>
        <v>0</v>
      </c>
      <c r="H29" s="23">
        <f t="shared" si="163"/>
        <v>300000</v>
      </c>
      <c r="I29" s="23">
        <f t="shared" si="163"/>
        <v>0</v>
      </c>
      <c r="J29" s="23">
        <f t="shared" si="163"/>
        <v>0</v>
      </c>
      <c r="K29" s="23">
        <f t="shared" si="163"/>
        <v>0</v>
      </c>
      <c r="L29" s="23">
        <f t="shared" si="163"/>
        <v>0</v>
      </c>
      <c r="M29" s="23">
        <f t="shared" si="163"/>
        <v>0</v>
      </c>
      <c r="N29" s="23">
        <f t="shared" si="163"/>
        <v>0</v>
      </c>
      <c r="O29" s="23">
        <f t="shared" si="163"/>
        <v>0</v>
      </c>
      <c r="P29" s="23">
        <f t="shared" si="163"/>
        <v>0</v>
      </c>
      <c r="Q29" s="23">
        <f t="shared" si="163"/>
        <v>0</v>
      </c>
      <c r="R29" s="23">
        <f t="shared" si="163"/>
        <v>0</v>
      </c>
      <c r="S29" s="23">
        <f t="shared" si="163"/>
        <v>0</v>
      </c>
      <c r="T29" s="23">
        <f t="shared" si="163"/>
        <v>0</v>
      </c>
      <c r="U29" s="23">
        <f t="shared" si="163"/>
        <v>0</v>
      </c>
      <c r="V29" s="23">
        <f t="shared" si="163"/>
        <v>0</v>
      </c>
      <c r="W29" s="23">
        <f t="shared" si="163"/>
        <v>0</v>
      </c>
      <c r="X29" s="23">
        <f t="shared" si="163"/>
        <v>0</v>
      </c>
      <c r="Y29" s="23">
        <f t="shared" si="163"/>
        <v>0</v>
      </c>
      <c r="Z29" s="23">
        <f t="shared" si="163"/>
        <v>0</v>
      </c>
      <c r="AA29" s="23">
        <f t="shared" si="163"/>
        <v>0</v>
      </c>
      <c r="AB29" s="23">
        <f t="shared" si="163"/>
        <v>0</v>
      </c>
      <c r="AC29" s="23">
        <f t="shared" si="163"/>
        <v>0</v>
      </c>
      <c r="AD29" s="23">
        <f t="shared" si="163"/>
        <v>0</v>
      </c>
      <c r="AE29" s="23">
        <f t="shared" si="163"/>
        <v>0</v>
      </c>
      <c r="AF29" s="23">
        <f t="shared" si="163"/>
        <v>0</v>
      </c>
      <c r="AG29" s="23">
        <f t="shared" si="163"/>
        <v>0</v>
      </c>
      <c r="AH29" s="23">
        <f t="shared" si="163"/>
        <v>0</v>
      </c>
      <c r="AI29" s="23">
        <f t="shared" si="163"/>
        <v>100000</v>
      </c>
      <c r="AJ29" s="23">
        <f t="shared" si="163"/>
        <v>0</v>
      </c>
      <c r="AK29" s="23">
        <f t="shared" si="163"/>
        <v>0</v>
      </c>
      <c r="AL29" s="23">
        <f t="shared" si="163"/>
        <v>100000</v>
      </c>
      <c r="AM29" s="23">
        <f t="shared" si="163"/>
        <v>0</v>
      </c>
      <c r="AN29" s="23">
        <f t="shared" si="163"/>
        <v>100000</v>
      </c>
      <c r="AO29" s="23">
        <f t="shared" si="163"/>
        <v>0</v>
      </c>
      <c r="AP29" s="23">
        <f t="shared" si="163"/>
        <v>0</v>
      </c>
      <c r="AQ29" s="23">
        <f t="shared" si="163"/>
        <v>100000</v>
      </c>
      <c r="AR29" s="23">
        <f t="shared" si="163"/>
        <v>0</v>
      </c>
      <c r="AS29" s="23">
        <f t="shared" si="163"/>
        <v>100000</v>
      </c>
      <c r="AT29" s="23">
        <f t="shared" si="163"/>
        <v>0</v>
      </c>
      <c r="AU29" s="23">
        <f t="shared" si="163"/>
        <v>0</v>
      </c>
      <c r="AV29" s="23">
        <f t="shared" si="163"/>
        <v>100000</v>
      </c>
      <c r="AW29" s="23">
        <f t="shared" si="163"/>
        <v>0</v>
      </c>
      <c r="AX29" s="23">
        <f t="shared" si="163"/>
        <v>0</v>
      </c>
      <c r="AY29" s="23">
        <f t="shared" si="163"/>
        <v>0</v>
      </c>
      <c r="AZ29" s="23">
        <f t="shared" si="163"/>
        <v>0</v>
      </c>
      <c r="BA29" s="23">
        <f t="shared" si="163"/>
        <v>0</v>
      </c>
      <c r="BB29" s="23">
        <f t="shared" si="163"/>
        <v>0</v>
      </c>
      <c r="BC29" s="23">
        <f t="shared" si="163"/>
        <v>0</v>
      </c>
      <c r="BD29" s="23">
        <f t="shared" si="163"/>
        <v>0</v>
      </c>
      <c r="BE29" s="23">
        <f t="shared" si="163"/>
        <v>0</v>
      </c>
      <c r="BF29" s="23">
        <f t="shared" si="163"/>
        <v>0</v>
      </c>
      <c r="BG29" s="23">
        <f t="shared" si="163"/>
        <v>0</v>
      </c>
      <c r="BH29" s="23">
        <f t="shared" si="163"/>
        <v>0</v>
      </c>
      <c r="BI29" s="23">
        <f t="shared" si="163"/>
        <v>0</v>
      </c>
      <c r="BJ29" s="23">
        <f t="shared" si="163"/>
        <v>0</v>
      </c>
      <c r="BK29" s="23">
        <f t="shared" si="163"/>
        <v>0</v>
      </c>
      <c r="BL29" s="23">
        <f t="shared" si="163"/>
        <v>0</v>
      </c>
    </row>
    <row r="30" spans="1:64" ht="66" x14ac:dyDescent="0.25">
      <c r="A30" s="18" t="s">
        <v>79</v>
      </c>
      <c r="B30" s="19" t="s">
        <v>80</v>
      </c>
      <c r="C30" s="20" t="s">
        <v>25</v>
      </c>
      <c r="D30" s="20" t="s">
        <v>25</v>
      </c>
      <c r="E30" s="21">
        <f t="shared" ref="E30" si="164">J30+O30+T30+Y30+AD30+AI30+AN30+AS30+AX30</f>
        <v>300000</v>
      </c>
      <c r="F30" s="21">
        <f t="shared" ref="F30" si="165">K30+P30+U30+Z30+AE30+AJ30+AO30+AT30+AY30</f>
        <v>0</v>
      </c>
      <c r="G30" s="21">
        <f t="shared" ref="G30" si="166">L30+Q30+V30+AA30+AF30+AK30+AP30+AU30+AZ30+BE30+BJ30</f>
        <v>0</v>
      </c>
      <c r="H30" s="21">
        <f t="shared" ref="H30" si="167">M30+R30+W30+AB30+AG30+AL30+AQ30+AV30+BA30+BF30+BK30</f>
        <v>300000</v>
      </c>
      <c r="I30" s="21">
        <f t="shared" ref="I30" si="168">N30+S30+X30+AC30+AH30+AM30+AR30+AW30+BB30+BG30+BL30</f>
        <v>0</v>
      </c>
      <c r="J30" s="33">
        <f t="shared" ref="J30" si="169">M30</f>
        <v>0</v>
      </c>
      <c r="K30" s="30">
        <v>0</v>
      </c>
      <c r="L30" s="30">
        <v>0</v>
      </c>
      <c r="M30" s="35">
        <v>0</v>
      </c>
      <c r="N30" s="30">
        <v>0</v>
      </c>
      <c r="O30" s="30">
        <f t="shared" ref="O30" si="170">Q30+R30</f>
        <v>0</v>
      </c>
      <c r="P30" s="23">
        <v>0</v>
      </c>
      <c r="Q30" s="23">
        <v>0</v>
      </c>
      <c r="R30" s="23">
        <v>0</v>
      </c>
      <c r="S30" s="23">
        <v>0</v>
      </c>
      <c r="T30" s="30">
        <f t="shared" ref="T30" si="171">V30+W30</f>
        <v>0</v>
      </c>
      <c r="U30" s="23">
        <v>0</v>
      </c>
      <c r="V30" s="23">
        <v>0</v>
      </c>
      <c r="W30" s="21">
        <v>0</v>
      </c>
      <c r="X30" s="23">
        <v>0</v>
      </c>
      <c r="Y30" s="30">
        <f>AA30+AB30</f>
        <v>0</v>
      </c>
      <c r="Z30" s="23">
        <v>0</v>
      </c>
      <c r="AA30" s="21">
        <v>0</v>
      </c>
      <c r="AB30" s="21">
        <v>0</v>
      </c>
      <c r="AC30" s="23">
        <v>0</v>
      </c>
      <c r="AD30" s="30">
        <f>SUM(AF30:AH30)</f>
        <v>0</v>
      </c>
      <c r="AE30" s="23">
        <v>0</v>
      </c>
      <c r="AF30" s="21">
        <v>0</v>
      </c>
      <c r="AG30" s="21">
        <v>0</v>
      </c>
      <c r="AH30" s="21">
        <v>0</v>
      </c>
      <c r="AI30" s="30">
        <f t="shared" ref="AI30" si="172">AK30+AL30</f>
        <v>100000</v>
      </c>
      <c r="AJ30" s="23">
        <v>0</v>
      </c>
      <c r="AK30" s="23">
        <v>0</v>
      </c>
      <c r="AL30" s="21">
        <v>100000</v>
      </c>
      <c r="AM30" s="23">
        <v>0</v>
      </c>
      <c r="AN30" s="30">
        <f t="shared" ref="AN30" si="173">AP30+AQ30</f>
        <v>100000</v>
      </c>
      <c r="AO30" s="23">
        <v>0</v>
      </c>
      <c r="AP30" s="23">
        <v>0</v>
      </c>
      <c r="AQ30" s="21">
        <v>100000</v>
      </c>
      <c r="AR30" s="23">
        <v>0</v>
      </c>
      <c r="AS30" s="30">
        <f t="shared" ref="AS30" si="174">AU30+AV30</f>
        <v>100000</v>
      </c>
      <c r="AT30" s="23">
        <v>0</v>
      </c>
      <c r="AU30" s="23">
        <v>0</v>
      </c>
      <c r="AV30" s="21">
        <v>100000</v>
      </c>
      <c r="AW30" s="23">
        <v>0</v>
      </c>
      <c r="AX30" s="30">
        <f t="shared" ref="AX30" si="175">AZ30+BA30</f>
        <v>0</v>
      </c>
      <c r="AY30" s="23">
        <v>0</v>
      </c>
      <c r="AZ30" s="23">
        <v>0</v>
      </c>
      <c r="BA30" s="23">
        <v>0</v>
      </c>
      <c r="BB30" s="23">
        <v>0</v>
      </c>
      <c r="BC30" s="30">
        <f t="shared" ref="BC30" si="176">BE30+BF30</f>
        <v>0</v>
      </c>
      <c r="BD30" s="23">
        <v>0</v>
      </c>
      <c r="BE30" s="23">
        <v>0</v>
      </c>
      <c r="BF30" s="23">
        <v>0</v>
      </c>
      <c r="BG30" s="23">
        <v>0</v>
      </c>
      <c r="BH30" s="30">
        <f t="shared" ref="BH30" si="177">BJ30+BK30</f>
        <v>0</v>
      </c>
      <c r="BI30" s="23">
        <v>0</v>
      </c>
      <c r="BJ30" s="23">
        <v>0</v>
      </c>
      <c r="BK30" s="23">
        <v>0</v>
      </c>
      <c r="BL30" s="23">
        <v>0</v>
      </c>
    </row>
  </sheetData>
  <autoFilter ref="A5:X10">
    <filterColumn colId="4" showButton="0"/>
    <filterColumn colId="5" showButton="0"/>
    <filterColumn colId="6" showButton="0"/>
    <filterColumn colId="7" showButton="0"/>
    <filterColumn colId="9" showButton="0"/>
    <filterColumn colId="10" showButton="0"/>
    <filterColumn colId="11" showButton="0"/>
    <filterColumn colId="12" showButton="0"/>
    <filterColumn colId="13" showButton="0"/>
    <filterColumn colId="14" showButton="0"/>
    <filterColumn colId="15" showButton="0"/>
    <filterColumn colId="16" showButton="0"/>
    <filterColumn colId="17" showButton="0"/>
    <filterColumn colId="18" showButton="0"/>
    <filterColumn colId="19" showButton="0"/>
    <filterColumn colId="20" showButton="0"/>
    <filterColumn colId="21" showButton="0"/>
    <filterColumn colId="22" showButton="0"/>
  </autoFilter>
  <dataConsolidate/>
  <mergeCells count="49">
    <mergeCell ref="BJ1:BL3"/>
    <mergeCell ref="B11:D11"/>
    <mergeCell ref="BC7:BC8"/>
    <mergeCell ref="BD7:BG7"/>
    <mergeCell ref="BH7:BH8"/>
    <mergeCell ref="BI7:BL7"/>
    <mergeCell ref="B10:D10"/>
    <mergeCell ref="AN7:AN8"/>
    <mergeCell ref="AO7:AR7"/>
    <mergeCell ref="AS7:AS8"/>
    <mergeCell ref="AT7:AW7"/>
    <mergeCell ref="AX7:AX8"/>
    <mergeCell ref="U7:X7"/>
    <mergeCell ref="Y7:Y8"/>
    <mergeCell ref="AD6:AH6"/>
    <mergeCell ref="B21:D21"/>
    <mergeCell ref="B15:D15"/>
    <mergeCell ref="AJ7:AM7"/>
    <mergeCell ref="AY7:BB7"/>
    <mergeCell ref="AI6:AM6"/>
    <mergeCell ref="E7:E8"/>
    <mergeCell ref="BH6:BL6"/>
    <mergeCell ref="F7:I7"/>
    <mergeCell ref="J7:J8"/>
    <mergeCell ref="K7:N7"/>
    <mergeCell ref="O7:O8"/>
    <mergeCell ref="BC6:BG6"/>
    <mergeCell ref="AN6:AR6"/>
    <mergeCell ref="AS6:AW6"/>
    <mergeCell ref="AX6:BB6"/>
    <mergeCell ref="AD7:AD8"/>
    <mergeCell ref="P7:S7"/>
    <mergeCell ref="T7:T8"/>
    <mergeCell ref="Z7:AC7"/>
    <mergeCell ref="Y6:AC6"/>
    <mergeCell ref="B29:D29"/>
    <mergeCell ref="B25:D25"/>
    <mergeCell ref="A3:AM3"/>
    <mergeCell ref="A5:A8"/>
    <mergeCell ref="B5:B8"/>
    <mergeCell ref="C5:C8"/>
    <mergeCell ref="D5:D8"/>
    <mergeCell ref="E5:I6"/>
    <mergeCell ref="J5:AM5"/>
    <mergeCell ref="J6:N6"/>
    <mergeCell ref="O6:S6"/>
    <mergeCell ref="T6:X6"/>
    <mergeCell ref="AE7:AH7"/>
    <mergeCell ref="AI7:AI8"/>
  </mergeCells>
  <printOptions horizontalCentered="1"/>
  <pageMargins left="0" right="0" top="0.19685039370078741" bottom="0.19685039370078741" header="0.31496062992125984" footer="0.31496062992125984"/>
  <pageSetup paperSize="9" scale="35" fitToWidth="2" orientation="landscape" r:id="rId1"/>
  <headerFooter>
    <oddFooter>Страница  &amp;P из &amp;N</oddFooter>
  </headerFooter>
  <colBreaks count="1" manualBreakCount="1">
    <brk id="29" max="2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Приложение 1</vt:lpstr>
      <vt:lpstr>Приложение 2-ТЭО</vt:lpstr>
      <vt:lpstr>'Приложение 2-ТЭО'!Заголовки_для_печати</vt:lpstr>
      <vt:lpstr>'Приложение 1'!Область_печати</vt:lpstr>
      <vt:lpstr>'Приложение 2-ТЭО'!Область_печати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Ружникова Оксана Павловна</dc:creator>
  <cp:lastModifiedBy>Бурминская Татьяна Александровна</cp:lastModifiedBy>
  <cp:lastPrinted>2023-08-14T08:31:56Z</cp:lastPrinted>
  <dcterms:created xsi:type="dcterms:W3CDTF">2019-10-14T07:16:42Z</dcterms:created>
  <dcterms:modified xsi:type="dcterms:W3CDTF">2025-01-22T06:45:09Z</dcterms:modified>
</cp:coreProperties>
</file>