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3705" windowWidth="14805" windowHeight="4410" activeTab="1"/>
  </bookViews>
  <sheets>
    <sheet name="Приложение 1" sheetId="5" r:id="rId1"/>
    <sheet name="Приложение 2 -ТЭО" sheetId="6" r:id="rId2"/>
    <sheet name="расчет" sheetId="9" state="hidden" r:id="rId3"/>
  </sheets>
  <definedNames>
    <definedName name="_xlnm._FilterDatabase" localSheetId="1" hidden="1">'Приложение 2 -ТЭО'!$A$5:$H$8</definedName>
    <definedName name="_xlnm.Print_Titles" localSheetId="2">расчет!$4:$4</definedName>
    <definedName name="_xlnm.Print_Area" localSheetId="0">'Приложение 1'!$A$1:$P$13</definedName>
    <definedName name="_xlnm.Print_Area" localSheetId="1">'Приложение 2 -ТЭО'!$A$1:$AZ$16</definedName>
    <definedName name="_xlnm.Print_Area" localSheetId="2">расчет!$A$1:$X$61</definedName>
  </definedNames>
  <calcPr calcId="162913"/>
</workbook>
</file>

<file path=xl/calcChain.xml><?xml version="1.0" encoding="utf-8"?>
<calcChain xmlns="http://schemas.openxmlformats.org/spreadsheetml/2006/main">
  <c r="H16" i="6" l="1"/>
  <c r="G16" i="6"/>
  <c r="F16" i="6"/>
  <c r="F13" i="6"/>
  <c r="G13" i="6"/>
  <c r="H13" i="6"/>
  <c r="F14" i="6"/>
  <c r="G14" i="6"/>
  <c r="H14" i="6"/>
  <c r="H12" i="6"/>
  <c r="F12" i="6"/>
  <c r="G12" i="6"/>
  <c r="AW16" i="6"/>
  <c r="AW15" i="6" s="1"/>
  <c r="AZ15" i="6"/>
  <c r="AZ10" i="6" s="1"/>
  <c r="AY15" i="6"/>
  <c r="AY10" i="6" s="1"/>
  <c r="AX15" i="6"/>
  <c r="AW14" i="6"/>
  <c r="AW13" i="6"/>
  <c r="AW12" i="6"/>
  <c r="AZ11" i="6"/>
  <c r="AY11" i="6"/>
  <c r="AX11" i="6"/>
  <c r="AS16" i="6"/>
  <c r="AS15" i="6" s="1"/>
  <c r="AV15" i="6"/>
  <c r="AU15" i="6"/>
  <c r="AT15" i="6"/>
  <c r="AS14" i="6"/>
  <c r="AS13" i="6"/>
  <c r="AS12" i="6"/>
  <c r="AV11" i="6"/>
  <c r="AU11" i="6"/>
  <c r="AU10" i="6" s="1"/>
  <c r="AT11" i="6"/>
  <c r="AO16" i="6"/>
  <c r="AO15" i="6" s="1"/>
  <c r="AR15" i="6"/>
  <c r="AQ15" i="6"/>
  <c r="AP15" i="6"/>
  <c r="AO14" i="6"/>
  <c r="AO13" i="6"/>
  <c r="AO12" i="6"/>
  <c r="AO11" i="6" s="1"/>
  <c r="AR11" i="6"/>
  <c r="AQ11" i="6"/>
  <c r="AP11" i="6"/>
  <c r="AK16" i="6"/>
  <c r="AK15" i="6" s="1"/>
  <c r="AN15" i="6"/>
  <c r="AM15" i="6"/>
  <c r="AL15" i="6"/>
  <c r="AK14" i="6"/>
  <c r="AK13" i="6"/>
  <c r="AK12" i="6"/>
  <c r="AN11" i="6"/>
  <c r="AM11" i="6"/>
  <c r="AL11" i="6"/>
  <c r="AN10" i="6"/>
  <c r="AG16" i="6"/>
  <c r="AG15" i="6" s="1"/>
  <c r="AJ15" i="6"/>
  <c r="AI15" i="6"/>
  <c r="AH15" i="6"/>
  <c r="AG14" i="6"/>
  <c r="AG13" i="6"/>
  <c r="AG12" i="6"/>
  <c r="AJ11" i="6"/>
  <c r="AI11" i="6"/>
  <c r="AH11" i="6"/>
  <c r="AH10" i="6" s="1"/>
  <c r="AP10" i="6" l="1"/>
  <c r="AQ10" i="6"/>
  <c r="AK11" i="6"/>
  <c r="AK10" i="6" s="1"/>
  <c r="AJ10" i="6"/>
  <c r="AO10" i="6"/>
  <c r="AR10" i="6"/>
  <c r="AX10" i="6"/>
  <c r="AS11" i="6"/>
  <c r="AS10" i="6" s="1"/>
  <c r="AL10" i="6"/>
  <c r="AG11" i="6"/>
  <c r="AG10" i="6" s="1"/>
  <c r="AM10" i="6"/>
  <c r="AT10" i="6"/>
  <c r="AV10" i="6"/>
  <c r="AW11" i="6"/>
  <c r="AW10" i="6" s="1"/>
  <c r="AI10" i="6"/>
  <c r="J15" i="6"/>
  <c r="L15" i="6"/>
  <c r="N15" i="6"/>
  <c r="P15" i="6"/>
  <c r="R15" i="6"/>
  <c r="T15" i="6"/>
  <c r="V15" i="6"/>
  <c r="X15" i="6"/>
  <c r="Z15" i="6"/>
  <c r="AB15" i="6"/>
  <c r="AD15" i="6"/>
  <c r="AF15" i="6"/>
  <c r="H15" i="6"/>
  <c r="F15" i="6"/>
  <c r="AC14" i="6" l="1"/>
  <c r="AC13" i="6"/>
  <c r="AC12" i="6"/>
  <c r="AF11" i="6"/>
  <c r="AF10" i="6" s="1"/>
  <c r="AE11" i="6"/>
  <c r="AD11" i="6"/>
  <c r="AD10" i="6" s="1"/>
  <c r="Y14" i="6"/>
  <c r="Y13" i="6"/>
  <c r="Y12" i="6"/>
  <c r="AB11" i="6"/>
  <c r="AB10" i="6" s="1"/>
  <c r="AA11" i="6"/>
  <c r="Z11" i="6"/>
  <c r="Z10" i="6" s="1"/>
  <c r="U14" i="6"/>
  <c r="U13" i="6"/>
  <c r="U12" i="6"/>
  <c r="X11" i="6"/>
  <c r="X10" i="6" s="1"/>
  <c r="W11" i="6"/>
  <c r="V11" i="6"/>
  <c r="V10" i="6" s="1"/>
  <c r="Q14" i="6"/>
  <c r="Q13" i="6"/>
  <c r="Q12" i="6"/>
  <c r="T11" i="6"/>
  <c r="T10" i="6" s="1"/>
  <c r="S11" i="6"/>
  <c r="R11" i="6"/>
  <c r="R10" i="6" s="1"/>
  <c r="M14" i="6"/>
  <c r="M13" i="6"/>
  <c r="M12" i="6"/>
  <c r="P11" i="6"/>
  <c r="P10" i="6" s="1"/>
  <c r="O11" i="6"/>
  <c r="N11" i="6"/>
  <c r="N10" i="6" s="1"/>
  <c r="Y16" i="6" l="1"/>
  <c r="Y15" i="6" s="1"/>
  <c r="AA15" i="6"/>
  <c r="AA10" i="6" s="1"/>
  <c r="U16" i="6"/>
  <c r="U15" i="6" s="1"/>
  <c r="W15" i="6"/>
  <c r="W10" i="6" s="1"/>
  <c r="Q16" i="6"/>
  <c r="Q15" i="6" s="1"/>
  <c r="S15" i="6"/>
  <c r="S10" i="6" s="1"/>
  <c r="M16" i="6"/>
  <c r="M15" i="6" s="1"/>
  <c r="O15" i="6"/>
  <c r="O10" i="6" s="1"/>
  <c r="AC16" i="6"/>
  <c r="AC15" i="6" s="1"/>
  <c r="AE15" i="6"/>
  <c r="AE10" i="6" s="1"/>
  <c r="AC11" i="6"/>
  <c r="M11" i="6"/>
  <c r="U11" i="6"/>
  <c r="Q11" i="6"/>
  <c r="Y11" i="6"/>
  <c r="U10" i="6" l="1"/>
  <c r="M10" i="6"/>
  <c r="AC10" i="6"/>
  <c r="Q10" i="6"/>
  <c r="Y10" i="6"/>
  <c r="G15" i="6" l="1"/>
  <c r="K15" i="6"/>
  <c r="I16" i="6"/>
  <c r="I15" i="6" s="1"/>
  <c r="I14" i="6"/>
  <c r="I13" i="6"/>
  <c r="I12" i="6"/>
  <c r="L11" i="6"/>
  <c r="L10" i="6" s="1"/>
  <c r="K11" i="6"/>
  <c r="J11" i="6"/>
  <c r="J10" i="6" s="1"/>
  <c r="K10" i="6" l="1"/>
  <c r="I11" i="6"/>
  <c r="I10" i="6" s="1"/>
  <c r="N15" i="9" l="1"/>
  <c r="M38" i="9" l="1"/>
  <c r="H21" i="9"/>
  <c r="G21" i="9"/>
  <c r="P20" i="9"/>
  <c r="K21" i="9" s="1"/>
  <c r="H20" i="9"/>
  <c r="G20" i="9"/>
  <c r="P15" i="9"/>
  <c r="K16" i="9" s="1"/>
  <c r="O15" i="9"/>
  <c r="I16" i="9" s="1"/>
  <c r="H16" i="9"/>
  <c r="M15" i="9"/>
  <c r="G16" i="9" s="1"/>
  <c r="M10" i="9"/>
  <c r="G11" i="9" s="1"/>
  <c r="P9" i="9"/>
  <c r="N9" i="9"/>
  <c r="M9" i="9"/>
  <c r="P8" i="9"/>
  <c r="N8" i="9"/>
  <c r="M8" i="9"/>
  <c r="P7" i="9"/>
  <c r="N7" i="9"/>
  <c r="M7" i="9"/>
  <c r="K20" i="9" l="1"/>
  <c r="M6" i="9"/>
  <c r="N6" i="9"/>
  <c r="P6" i="9"/>
  <c r="E14" i="6" l="1"/>
  <c r="E13" i="6"/>
  <c r="E16" i="6"/>
  <c r="E15" i="6" s="1"/>
  <c r="E12" i="6"/>
  <c r="F11" i="6"/>
  <c r="F10" i="6" s="1"/>
  <c r="H11" i="6"/>
  <c r="H10" i="6" s="1"/>
  <c r="E11" i="6" l="1"/>
  <c r="E10" i="6" s="1"/>
  <c r="G11" i="6"/>
  <c r="G10" i="6" s="1"/>
</calcChain>
</file>

<file path=xl/comments1.xml><?xml version="1.0" encoding="utf-8"?>
<comments xmlns="http://schemas.openxmlformats.org/spreadsheetml/2006/main">
  <authors>
    <author>Автор</author>
  </authors>
  <commentList>
    <comment ref="M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муниципалов 50
</t>
        </r>
      </text>
    </comment>
    <comment ref="M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1-Адм 1-УФ</t>
        </r>
      </text>
    </comment>
    <comment ref="P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4-Адм,1-УФ, 0-УМИ</t>
        </r>
      </text>
    </comment>
  </commentList>
</comments>
</file>

<file path=xl/sharedStrings.xml><?xml version="1.0" encoding="utf-8"?>
<sst xmlns="http://schemas.openxmlformats.org/spreadsheetml/2006/main" count="314" uniqueCount="211">
  <si>
    <t>Исполнитель</t>
  </si>
  <si>
    <t>Всего</t>
  </si>
  <si>
    <t>№</t>
  </si>
  <si>
    <t>в том числе</t>
  </si>
  <si>
    <t>Наименование 
мероприятия</t>
  </si>
  <si>
    <t>Подпрограмма 1 "Реализация функций муниципального управления"</t>
  </si>
  <si>
    <t>УМИ Администрации Заполярного района</t>
  </si>
  <si>
    <t xml:space="preserve"> Обеспечение деятельности МКУ ЗР "Северное"</t>
  </si>
  <si>
    <t>Транспортные расходы</t>
  </si>
  <si>
    <t xml:space="preserve">Издание и распространение официального периодического печатного издания муниципального района «Заполярный район» «Официальный бюллетень Заполярного района»
</t>
  </si>
  <si>
    <t>Издание и распространение общественно-политической газеты Заполярного района «Заполярный вестник+»</t>
  </si>
  <si>
    <t>Раздел 1.  Осуществление функций органов местного самоуправления</t>
  </si>
  <si>
    <t>Раздел 2.  Диспансеризация муниципальных служащих</t>
  </si>
  <si>
    <t>Подпрограмма 3 "Материально-техническое и транспортное обеспечение деятельности органов местного самоуправления Заполярного района"</t>
  </si>
  <si>
    <t>Подпрограмма 4 "Обеспечение информационной открытости органов местного самоуправления Заполярного района"</t>
  </si>
  <si>
    <t>Подпрограмма 5 "Организация и проведение официальных мероприятий муниципального района "Заполярный район"</t>
  </si>
  <si>
    <t>Уплата взносов на капитальный ремонт по помещениям в многоквартирных домах, включенных в региональную программу капитального ремонта жилищного фонда</t>
  </si>
  <si>
    <t>1.1.</t>
  </si>
  <si>
    <t>1.2.</t>
  </si>
  <si>
    <t>1.3.</t>
  </si>
  <si>
    <t>5.1.</t>
  </si>
  <si>
    <t>5.2.</t>
  </si>
  <si>
    <t>5.3.</t>
  </si>
  <si>
    <t>5.4.</t>
  </si>
  <si>
    <t>5.5.</t>
  </si>
  <si>
    <t>окружной бюджет</t>
  </si>
  <si>
    <t>районный бюджет</t>
  </si>
  <si>
    <t>внебюдж источники</t>
  </si>
  <si>
    <t>6.1.</t>
  </si>
  <si>
    <t>6.2.</t>
  </si>
  <si>
    <t>6.3.</t>
  </si>
  <si>
    <t>Подпрограмма 2 "Управление муниципальным имуществом"</t>
  </si>
  <si>
    <t>1.1.1.</t>
  </si>
  <si>
    <t>1.1.2.</t>
  </si>
  <si>
    <t>1.1.3.</t>
  </si>
  <si>
    <t>1.2.1.</t>
  </si>
  <si>
    <t>1.2.2.</t>
  </si>
  <si>
    <t>1.2.3.</t>
  </si>
  <si>
    <t>1.2.4.</t>
  </si>
  <si>
    <t>1.3.1.</t>
  </si>
  <si>
    <t>1.3.2.</t>
  </si>
  <si>
    <t>1.3.3.</t>
  </si>
  <si>
    <t>1.3.4.</t>
  </si>
  <si>
    <t>2.1.</t>
  </si>
  <si>
    <t>2.2.</t>
  </si>
  <si>
    <t>3.1.</t>
  </si>
  <si>
    <t>3.2.</t>
  </si>
  <si>
    <t>4.1.</t>
  </si>
  <si>
    <t>4.2.</t>
  </si>
  <si>
    <t>4.3.</t>
  </si>
  <si>
    <t>4.4.</t>
  </si>
  <si>
    <t>Раздел 2. Расходы на выплату пенсий за выслугу лет лицам, замещавшим выборные должности и должности муниципальной службы</t>
  </si>
  <si>
    <t>Раздел 3. Расходы, связанные с организацией и проведением выборов депутатов законодательных (представительных) органов местного самоуправления и глав местных администраций</t>
  </si>
  <si>
    <t>1.4.</t>
  </si>
  <si>
    <t>Расходы на выплату пенсий за выслугу лет лицам, замещавшим должности муниципальной службы</t>
  </si>
  <si>
    <t>1.4.1.</t>
  </si>
  <si>
    <t>1.4.2.</t>
  </si>
  <si>
    <t>1.4.3.</t>
  </si>
  <si>
    <t>Расходы на выплаты гражданам, которым присвоено звание "Почетный гражданин Заполярного района"</t>
  </si>
  <si>
    <t>Расходы на выплату пенсий за выслугу лет лицам, замещавшим выборные должности местного самоуправления</t>
  </si>
  <si>
    <t>Администрация Заполярного района</t>
  </si>
  <si>
    <t>Управление финансов Администрации Заполярного района</t>
  </si>
  <si>
    <t>УЖКХиС Администрации Заполярного района</t>
  </si>
  <si>
    <t>Организация участия органов местного самоуправления в официальных мероприятиях</t>
  </si>
  <si>
    <t xml:space="preserve">Подготовка и выпуск сувенирной, презентационной и полиграфической продукции </t>
  </si>
  <si>
    <t>Наградная политика</t>
  </si>
  <si>
    <t xml:space="preserve">Организация и проведение ежегодного конкурса "Гордость Заполярного района" </t>
  </si>
  <si>
    <t>Поддержка выставок, организация и проведение информационных мероприятий</t>
  </si>
  <si>
    <t>Публикация информации в печатных изданиях, размещение на телеканале и радиостанциях</t>
  </si>
  <si>
    <t>Обслуживание сайта органов местного самоуправления Заполярного района</t>
  </si>
  <si>
    <t>Заказчик</t>
  </si>
  <si>
    <t>Приложение 1 к  муниципальной программе "Развитие административной системы местного самоуправления муниципального района "Заполярный район" на 2017 - 2022 годы"</t>
  </si>
  <si>
    <t>Цель</t>
  </si>
  <si>
    <t>Задачи</t>
  </si>
  <si>
    <t>Целевой показатель</t>
  </si>
  <si>
    <t>Единица измерения</t>
  </si>
  <si>
    <t>план на 2016 год</t>
  </si>
  <si>
    <t>план на 2017 год</t>
  </si>
  <si>
    <t>факт</t>
  </si>
  <si>
    <t>план на 2018 год</t>
  </si>
  <si>
    <t>план</t>
  </si>
  <si>
    <t xml:space="preserve">Повышение эффективности деятельности органов местного самоуправления муниципального района "Заполярный район"
</t>
  </si>
  <si>
    <t>Обеспечение деятельности  органов местного самоуправления муниципального района "Заполярный район"</t>
  </si>
  <si>
    <t xml:space="preserve">финансовое обеспечение деятельности Администрации Заполярного района в </t>
  </si>
  <si>
    <t>процент</t>
  </si>
  <si>
    <t xml:space="preserve">финансовое обеспечение деятельности  УМИ Администрации Заполярного района </t>
  </si>
  <si>
    <t xml:space="preserve">финансовое обеспечение деятельности УЖКХиС Администрации Заполярного района </t>
  </si>
  <si>
    <t xml:space="preserve">Организация проведения ежегодной диспансеризации муниципальных служащих органов местного самоуправления 
муниципального района "Заполярный район"
</t>
  </si>
  <si>
    <t xml:space="preserve">Доля муниципальных служащих, прошедших ежегодную диспансеризацию от общего количества муниципальных служащих.
</t>
  </si>
  <si>
    <t xml:space="preserve">Раздел 3.  Организация профессиональной переподготовки и получения дополнительного профессионального образования муниципальных служащих и работников, замещающие должности, не относящиеся к должностям муниципальной службы
</t>
  </si>
  <si>
    <t xml:space="preserve"> Углубление   и   закрепление   знаний, повышение эффективности профессиональной подготовки, переподготовки и повышения квалификации  муниципальных служащих и работников, замещающие должности, не относящиеся к должностям муниципальной службы
</t>
  </si>
  <si>
    <t xml:space="preserve">Доля муниципальных служащих, прошедших обучение по программам дополнительного профессионального образования, от общего количества муниципальных служащих
</t>
  </si>
  <si>
    <t>всего муниц. служащих 43 (с 01.01.2018)  Адм  25; УМИ 7; УФ 11</t>
  </si>
  <si>
    <t xml:space="preserve">Доля работников, замещающие должности, не относящиеся к должностям муниципальной службы, прошедших обучение по программам дополнительного профессионального образования, от общего количества работников, замещающие должности, не относящиеся к должностям муниципальной службы
</t>
  </si>
  <si>
    <t>не муниципалов всего 18 (УЖКХ - 4; АДМ-12; Уми - 1, УФ-1)</t>
  </si>
  <si>
    <t xml:space="preserve">Раздел 4.  Расходы на исполнение публичных обязательств </t>
  </si>
  <si>
    <t xml:space="preserve">обеспечение выплаты пенсии за выслугу лет лицам, замещавшим должности муниципальной службы и выборные должности местного самоуправления;
</t>
  </si>
  <si>
    <t xml:space="preserve">Финансовое обеспечение выплаты пенсии за выслугу лет, лицам, замещавшим должности муниципальной службы и выборные должности местного самоуправления;
</t>
  </si>
  <si>
    <t>обеспечение выплаты граждан, которым присвоено звание</t>
  </si>
  <si>
    <t xml:space="preserve">Количество граждан, удостоенных звания "Почетный гражданин Заполярного района" (с нарастающим итогом)
</t>
  </si>
  <si>
    <t>граждан</t>
  </si>
  <si>
    <t>уточнить у Ольги</t>
  </si>
  <si>
    <t> повышение эффективности учета муниципального имущества составляющего казну Заполярного района и закрепленного за муниципальными предприятиями и учреждениями Заполярного района;</t>
  </si>
  <si>
    <t> содержание имущества муниципального района</t>
  </si>
  <si>
    <t>Управление муниципальной собственностью</t>
  </si>
  <si>
    <t>количество изготовленных технических планов на объекты недвижимого имущества</t>
  </si>
  <si>
    <t>планы</t>
  </si>
  <si>
    <t>тех план на лодку</t>
  </si>
  <si>
    <t>количество муниципальных квартир, по которым осуществляется уплата взносов на капитальный ремонт</t>
  </si>
  <si>
    <t>квартир</t>
  </si>
  <si>
    <t>2.3.</t>
  </si>
  <si>
    <t>Эксплуатационные и иные расходы по содержанию объектов до передачи в собственность муниципальных образований поселений, в оперативное управление муниципальных и казенных учреждений, в хозяйственное ведение муниципальных унитарных предприятий</t>
  </si>
  <si>
    <t>Количество объектов, по которым осуществляются эксплуатационные и иные расходы по содержанию их до передачи в собственность МО, в оперативное управление учреждений и предприятий</t>
  </si>
  <si>
    <t>объектов</t>
  </si>
  <si>
    <t>на 2017 год - Школа Тельвиска, Н.Пеша, Красное, ж.д. в д. Куя, ж.д. Ома, ж.д. Бугрино   (на 2018 год Амдерма спортзал, 12-кв. ж.д. Тельвиска, школа Тельвиска, 2-4-кв. ж.д. Индига, 12-кв. ж.д. Харута, 12-кв. ж.д. Каратайка)</t>
  </si>
  <si>
    <t xml:space="preserve">Эксплуатационные и иные расходы по содержанию объектов до передачи в собственность муниципальных образований поселений, </t>
  </si>
  <si>
    <t> организационное, транспортное, хозяйственное и материально-техническое обеспечение деятельности органов местного самоуправления Заполярного района и муниципальных учреждений Заполярного района</t>
  </si>
  <si>
    <t xml:space="preserve">финансовое обеспечение деятельности
 МКУ ЗР «Северное»;
</t>
  </si>
  <si>
    <t xml:space="preserve">    Финансовое обеспечение деятельности МКУ ЗР «Северное» </t>
  </si>
  <si>
    <t> организация комплекса мероприятий по материально-техническому и транспортному обеспечению Администрации Заполярного района</t>
  </si>
  <si>
    <t>количество оказанных транспортных услуг Администрации Заполярного района в населенные пункты Заполярного района</t>
  </si>
  <si>
    <t>выездов</t>
  </si>
  <si>
    <t> формирование открытого информационного пространства на территории Заполярного района, обеспечивающего реализацию права граждан на доступ к информации о деятельности органов местного самоуправления, а также гласность и открытость деятельности органов местного самоуправления в вопросах общественно значимой информации, имеющейся в распоряжении органов местного самоуправления (с учетом ограничений, установленных законом Российской Федерации);</t>
  </si>
  <si>
    <r>
      <t>-</t>
    </r>
    <r>
      <rPr>
        <sz val="11"/>
        <color theme="1"/>
        <rFont val="Times New Roman"/>
        <family val="1"/>
        <charset val="204"/>
      </rPr>
      <t>                  Обеспечение доступа граждан и организаций к нормативным правовым актам органов местного самоуправления и другой официальной информации;</t>
    </r>
  </si>
  <si>
    <t>  количество правовых актов опубликованных в  периодическом печатном издании муниципального района «Заполярный район» «Официальный бюллетень Заполярного района»;</t>
  </si>
  <si>
    <t>единиц</t>
  </si>
  <si>
    <t>количество выпусков периодического печатного издания муниципального района «Заполярный район» «Официальный бюллетень Заполярного района»;</t>
  </si>
  <si>
    <t>информирование населения и организаций о деятельности и решениях органов местного самоуправления посредством опубликования материалов в средствах массовой информации</t>
  </si>
  <si>
    <t xml:space="preserve"> количество выпусков общественно-политической газеты Заполярного района «Заполярный вестник+»;</t>
  </si>
  <si>
    <t>количество информационных сообщений (объявлений), размещенных в средствах массовой информации</t>
  </si>
  <si>
    <t>количество опубликованной информации в общественно-политической газете «Няръяна вындер»;</t>
  </si>
  <si>
    <t>Возможность размещения инофрмации о деятельности органов местного самоуправления на сайте Администрации Заполярного района</t>
  </si>
  <si>
    <t>да/нет</t>
  </si>
  <si>
    <t>да</t>
  </si>
  <si>
    <t>количество новостных выпусков на сайте Администрации Заполярного района</t>
  </si>
  <si>
    <t> повышение эффективности организационной работы при проведении официальных мероприятий;</t>
  </si>
  <si>
    <t>Организационное и материально-техническое обеспечение официальных мероприятий, проводимых органами местного самоуправления муниципального района «Заполярный район», городского и сельских поселений</t>
  </si>
  <si>
    <t>количество проведенных официальных мероприятий</t>
  </si>
  <si>
    <t>ед.</t>
  </si>
  <si>
    <t>Организация и проведение мероприятий в рамках прзднования Дня Заполярного района и Дня герба и флага Заполярного района</t>
  </si>
  <si>
    <t>Приобретение часов</t>
  </si>
  <si>
    <t>количество приобретенных часов</t>
  </si>
  <si>
    <t>штук</t>
  </si>
  <si>
    <t>Разработка дизайн-макета, проектирование с привязкой к местности, изготовление и установка въездных знаков Заполярного района</t>
  </si>
  <si>
    <t>количество установленных знаков</t>
  </si>
  <si>
    <t xml:space="preserve">     Обеспечение деятельности органов местного самоуправления</t>
  </si>
  <si>
    <t>Подпрограмма 6 "Возмещение части затрат на содержание органов местного самоуправления поселений Ненецкого автономного округа"</t>
  </si>
  <si>
    <t>Раздел 1. Расходы на оплату коммунальных услуг и  приобретение твердого топлива</t>
  </si>
  <si>
    <t>обеспечение деятельности органов местного самоуправления</t>
  </si>
  <si>
    <t>объем потребленной электрической энергии для целей содержания органов местного самоуправления поселений</t>
  </si>
  <si>
    <t>тыс. кВт. /ч</t>
  </si>
  <si>
    <t xml:space="preserve">объем приобретенного твердого топлива для целей содержания органов местного самоуправления поселений </t>
  </si>
  <si>
    <t>тонн</t>
  </si>
  <si>
    <t>обеспечение выплаты пенсий за выслугу лет лицам, замещавшим выборные должности и должности муниципальной службы</t>
  </si>
  <si>
    <t xml:space="preserve">Доля предоставленных гарантий пенсионного обеспечения лиц, замещавших муниципальные должности и должности муниципальных служащих в муниципальном районе "Заполярный район" от числа назначенных пенсий муниципальных пенсий за выслугу лет
</t>
  </si>
  <si>
    <t xml:space="preserve">     Подготовка и проведение выборов представительных органов местного самоуправления и глав муниципальных образований</t>
  </si>
  <si>
    <t>финансовое обеспечение организации и проведения выборов депутатов законодательных (представительных) органов местного самоуправления и глав местных администраций</t>
  </si>
  <si>
    <t>%</t>
  </si>
  <si>
    <t>- количество изготовленных технических планов на объекты недвижимого имущества</t>
  </si>
  <si>
    <t>- количество изготовленных межевых планов</t>
  </si>
  <si>
    <t>- количество отчетов оценки рыночной стоимости объектов, подлежащих приватизации, и оценки стоимости арендной платы за пользование имуществом</t>
  </si>
  <si>
    <t>Наименование индикатора (показателя)</t>
  </si>
  <si>
    <t>Задачи, направленные на достижение цели</t>
  </si>
  <si>
    <t>4 объекта (здание основной, начальной школ в Волоковой, столярная мастерская в д. Волоковая и моторная лодка "Вельбот -63Р) ( служ. Апрель 18г.)</t>
  </si>
  <si>
    <t>на 19 и 20 г - по 3 объекта (здание основной, начальной школ в Волоковой, столярная мастерская в д. Волоковая)</t>
  </si>
  <si>
    <t>18г. - всего 4 плана ( модульная блочная котельная  и баня в п. Хорей-Вер, строительство гаража и под теплотрассу в с. Н. Пеша)</t>
  </si>
  <si>
    <t>18 г (знак- граница НАО и респ. Коми)</t>
  </si>
  <si>
    <t>19г (знак- граница Н-Мара и п. Искателей)</t>
  </si>
  <si>
    <t>2019 г. - спорт. сооружение в Амдерме</t>
  </si>
  <si>
    <t>Базовое значение индикатора в год, предшествующий началу реализации муниципальной программы</t>
  </si>
  <si>
    <t>2025 год</t>
  </si>
  <si>
    <t>2026 год</t>
  </si>
  <si>
    <t>2027 год</t>
  </si>
  <si>
    <t>2028 год</t>
  </si>
  <si>
    <t>2029 год</t>
  </si>
  <si>
    <t>2030 год</t>
  </si>
  <si>
    <t>Итого:</t>
  </si>
  <si>
    <t>1.</t>
  </si>
  <si>
    <t>1.1</t>
  </si>
  <si>
    <t>1.2</t>
  </si>
  <si>
    <t>1.3</t>
  </si>
  <si>
    <t>2.</t>
  </si>
  <si>
    <t>2.1</t>
  </si>
  <si>
    <t xml:space="preserve">создание условий для повышения активности деятельности социально ориентированных некоммерческих организаций и формирования новых социально ориентированных организаций в муниципальном районе </t>
  </si>
  <si>
    <t>Предоставление субсидий субъектам малого и среднего предпринимательства в виде возмещения части затрат на аренду нежилых зданий и помещений</t>
  </si>
  <si>
    <t>Раздел 1. Содействие развитию малого и среднего предпринимательства</t>
  </si>
  <si>
    <t>Раздел 2. Поддержка социально ориентированных некоммерческих организаций</t>
  </si>
  <si>
    <t>единица</t>
  </si>
  <si>
    <t>Планируемое значение индикатора (показателя) по годам реализации муниципальной программы</t>
  </si>
  <si>
    <t>2031 год</t>
  </si>
  <si>
    <t>2032 год</t>
  </si>
  <si>
    <t>2033 год</t>
  </si>
  <si>
    <t>2034 год</t>
  </si>
  <si>
    <t>2035 год</t>
  </si>
  <si>
    <t>Всего на 2025-2035 годы</t>
  </si>
  <si>
    <t>создание системы мер стимулирования деятельности малого и среднего предпринимательства</t>
  </si>
  <si>
    <t>Перечень мероприятий муниципальной программы "Развитие предпринимательства, поддержка социально ориентированных некоммерческих организаций в муниципальном районе «Заполярный район» на 2025-2035 годы"</t>
  </si>
  <si>
    <t>Приложение 2 к  муниципальной программе "Развитие предпринимательства, поддержка социально ориентированных некоммерческих организаций в муниципальном районе «Заполярный район» на 2025-2035 годы"</t>
  </si>
  <si>
    <t>Приложение 1 к  муниципальной программе "Развитие предпринимательства, поддержка социально ориентированных некоммерческих организаций в муниципальном районе «Заполярный район» на 2025-2035 годы"</t>
  </si>
  <si>
    <t>Перечень целевых показателей муниципальной программы "Развитие предпринимательства, поддержка социально ориентированных некоммерческих организаций в муниципальном районе «Заполярный район» на 2025-2035 годы годы"</t>
  </si>
  <si>
    <t>исполнение расходных обязательств за счет субсидии, предоставленной в текущем финансовом году из районного бюджета, на реализацию мероприятия по возмещению части затрат по аренде нежилых зданий и помещений</t>
  </si>
  <si>
    <t>количество субъектов малого и среднего предпринимательства, получивших муниципальную поддержку на возмещение части затрат по аренде нежилых зданий и помещений</t>
  </si>
  <si>
    <t>исполнение расходных обязательств за счет субсидии, предоставленной в текущем финансовом году из районного бюджета на реализацию мероприятия по возмещению затрат по участию в выставках (ярмарках)</t>
  </si>
  <si>
    <t>количество субъектов малого и среднего предпринимательства, получивших муниципальную поддержку на возмещение затрат по участию в выставках (ярмарках)</t>
  </si>
  <si>
    <t>исполнение расходных обязательств за счет субсидии, предоставленной в текущем финансовом году из районного бюджета, по обеспечению затрат на реализацию социально значимых проектов, направленных на развитие территориального общественного самоуправления, на благоустройство, на организацию деятельности территориального общественного самоуправления</t>
  </si>
  <si>
    <t>количество территориальных общественных самоуправлений, получивших муниципальную поддержку на обеспечение затрат на реализацию социально значимых проектов, направленных на развитие территориального общественного самоуправления, на благоустройство, на организацию деятельности территориального общественного самоуправления</t>
  </si>
  <si>
    <t>Предоставление субсидий субъектам малого и среднего предпринимательства на возмещение затрат на участие в выставках (ярмарках)</t>
  </si>
  <si>
    <t>Нераспределенный резерв на оказание финансовой поддержки субъектам малого и среднего предпринимательства</t>
  </si>
  <si>
    <t>Предоставление субсидий на обеспечение затрат на реализацию социально значимых проектов, направленных на развитие территориального общественного самоуправления, на благоустройство и на организацию деятельности территориального общественного самоуправления</t>
  </si>
  <si>
    <t xml:space="preserve">Приложение 2
к постановлению Администрации
Муниципального района «Заполярный район»
от 21.03.2025 № 83п
</t>
  </si>
  <si>
    <t xml:space="preserve">Приложение 3
к постановлению Администрации
Муниципального района «Заполярный район»
от 21.03.2025 № 83п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</si>
</sst>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_-* #,##0.0_р_._-;\-* #,##0.0_р_._-;_-* &quot;-&quot;?_р_._-;_-@_-"/>
    <numFmt numFmtId="166" formatCode="0_ ;\-0\ "/>
    <numFmt numFmtId="167" formatCode="#,##0.0"/>
    <numFmt numFmtId="168" formatCode="0.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48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Symbol"/>
      <family val="1"/>
      <charset val="2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CECFF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0" fontId="3" fillId="0" borderId="0"/>
    <xf numFmtId="0" fontId="2" fillId="0" borderId="0"/>
    <xf numFmtId="0" fontId="1" fillId="0" borderId="0"/>
    <xf numFmtId="164" fontId="5" fillId="0" borderId="0" applyFont="0" applyFill="0" applyBorder="0" applyAlignment="0" applyProtection="0"/>
  </cellStyleXfs>
  <cellXfs count="148">
    <xf numFmtId="0" fontId="0" fillId="0" borderId="0" xfId="0"/>
    <xf numFmtId="0" fontId="9" fillId="0" borderId="1" xfId="3" applyFont="1" applyFill="1" applyBorder="1" applyAlignment="1">
      <alignment horizontal="left" vertical="center" wrapText="1"/>
    </xf>
    <xf numFmtId="0" fontId="11" fillId="0" borderId="1" xfId="3" applyFont="1" applyFill="1" applyBorder="1" applyAlignment="1">
      <alignment horizontal="left" vertical="center" wrapText="1"/>
    </xf>
    <xf numFmtId="0" fontId="13" fillId="0" borderId="1" xfId="3" applyFont="1" applyFill="1" applyBorder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0" fillId="0" borderId="0" xfId="0" applyFill="1"/>
    <xf numFmtId="0" fontId="10" fillId="0" borderId="0" xfId="2" applyFont="1" applyFill="1" applyAlignment="1">
      <alignment vertical="center"/>
    </xf>
    <xf numFmtId="0" fontId="15" fillId="0" borderId="0" xfId="2" applyFont="1" applyFill="1" applyAlignment="1">
      <alignment vertical="center"/>
    </xf>
    <xf numFmtId="0" fontId="10" fillId="0" borderId="0" xfId="2" applyFont="1" applyFill="1" applyAlignment="1">
      <alignment horizontal="center" vertical="center" wrapText="1"/>
    </xf>
    <xf numFmtId="0" fontId="14" fillId="0" borderId="0" xfId="2" applyFont="1" applyFill="1" applyAlignment="1">
      <alignment horizontal="center" vertical="center"/>
    </xf>
    <xf numFmtId="0" fontId="11" fillId="0" borderId="0" xfId="2" applyFont="1" applyFill="1" applyAlignment="1">
      <alignment horizontal="center" vertical="center" wrapText="1"/>
    </xf>
    <xf numFmtId="0" fontId="13" fillId="0" borderId="0" xfId="2" applyFont="1" applyFill="1" applyAlignment="1">
      <alignment horizontal="center" vertical="center" wrapText="1"/>
    </xf>
    <xf numFmtId="0" fontId="10" fillId="0" borderId="0" xfId="2" applyFont="1" applyFill="1" applyAlignment="1">
      <alignment horizontal="center" vertical="center"/>
    </xf>
    <xf numFmtId="0" fontId="16" fillId="0" borderId="1" xfId="6" applyFont="1" applyFill="1" applyBorder="1" applyAlignment="1">
      <alignment horizontal="center" vertical="center" wrapText="1"/>
    </xf>
    <xf numFmtId="0" fontId="16" fillId="0" borderId="1" xfId="6" applyFont="1" applyFill="1" applyBorder="1" applyAlignment="1">
      <alignment vertical="center"/>
    </xf>
    <xf numFmtId="0" fontId="16" fillId="0" borderId="1" xfId="6" applyFont="1" applyFill="1" applyBorder="1" applyAlignment="1">
      <alignment vertical="center" wrapText="1"/>
    </xf>
    <xf numFmtId="0" fontId="12" fillId="0" borderId="1" xfId="6" applyFont="1" applyFill="1" applyBorder="1" applyAlignment="1">
      <alignment vertical="center"/>
    </xf>
    <xf numFmtId="0" fontId="12" fillId="0" borderId="0" xfId="6" applyFont="1" applyFill="1" applyBorder="1" applyAlignment="1">
      <alignment vertical="center"/>
    </xf>
    <xf numFmtId="0" fontId="16" fillId="5" borderId="1" xfId="6" applyFont="1" applyFill="1" applyBorder="1" applyAlignment="1">
      <alignment horizontal="center" vertical="center" wrapText="1"/>
    </xf>
    <xf numFmtId="0" fontId="16" fillId="5" borderId="1" xfId="6" applyFont="1" applyFill="1" applyBorder="1" applyAlignment="1">
      <alignment vertical="center" wrapText="1"/>
    </xf>
    <xf numFmtId="0" fontId="16" fillId="0" borderId="0" xfId="6" applyFont="1" applyFill="1" applyBorder="1" applyAlignment="1">
      <alignment vertical="center" wrapText="1"/>
    </xf>
    <xf numFmtId="0" fontId="14" fillId="5" borderId="1" xfId="2" applyFont="1" applyFill="1" applyBorder="1" applyAlignment="1">
      <alignment vertical="center" wrapText="1"/>
    </xf>
    <xf numFmtId="165" fontId="16" fillId="0" borderId="1" xfId="6" applyNumberFormat="1" applyFont="1" applyFill="1" applyBorder="1" applyAlignment="1">
      <alignment vertical="center" wrapText="1"/>
    </xf>
    <xf numFmtId="165" fontId="7" fillId="4" borderId="1" xfId="6" applyNumberFormat="1" applyFont="1" applyFill="1" applyBorder="1" applyAlignment="1">
      <alignment horizontal="right" vertical="center" wrapText="1"/>
    </xf>
    <xf numFmtId="0" fontId="12" fillId="0" borderId="1" xfId="6" applyFont="1" applyFill="1" applyBorder="1" applyAlignment="1">
      <alignment horizontal="center" vertical="center"/>
    </xf>
    <xf numFmtId="0" fontId="10" fillId="0" borderId="1" xfId="2" applyFont="1" applyFill="1" applyBorder="1" applyAlignment="1">
      <alignment vertical="center" wrapText="1"/>
    </xf>
    <xf numFmtId="0" fontId="12" fillId="0" borderId="1" xfId="6" applyFont="1" applyFill="1" applyBorder="1" applyAlignment="1">
      <alignment vertical="center" wrapText="1"/>
    </xf>
    <xf numFmtId="168" fontId="12" fillId="0" borderId="1" xfId="6" applyNumberFormat="1" applyFont="1" applyFill="1" applyBorder="1" applyAlignment="1">
      <alignment vertical="center"/>
    </xf>
    <xf numFmtId="165" fontId="12" fillId="0" borderId="1" xfId="6" applyNumberFormat="1" applyFont="1" applyFill="1" applyBorder="1" applyAlignment="1">
      <alignment horizontal="right" vertical="center" wrapText="1"/>
    </xf>
    <xf numFmtId="165" fontId="8" fillId="0" borderId="1" xfId="6" applyNumberFormat="1" applyFont="1" applyFill="1" applyBorder="1" applyAlignment="1">
      <alignment horizontal="right" vertical="center" wrapText="1"/>
    </xf>
    <xf numFmtId="165" fontId="8" fillId="2" borderId="1" xfId="6" applyNumberFormat="1" applyFont="1" applyFill="1" applyBorder="1" applyAlignment="1">
      <alignment horizontal="right" vertical="center" wrapText="1"/>
    </xf>
    <xf numFmtId="0" fontId="12" fillId="0" borderId="6" xfId="6" applyFont="1" applyFill="1" applyBorder="1" applyAlignment="1">
      <alignment horizontal="center" vertical="center"/>
    </xf>
    <xf numFmtId="0" fontId="12" fillId="0" borderId="13" xfId="6" applyFont="1" applyFill="1" applyBorder="1" applyAlignment="1">
      <alignment horizontal="center" vertical="center"/>
    </xf>
    <xf numFmtId="0" fontId="12" fillId="0" borderId="2" xfId="6" applyFont="1" applyFill="1" applyBorder="1" applyAlignment="1">
      <alignment horizontal="center" vertical="center"/>
    </xf>
    <xf numFmtId="168" fontId="12" fillId="0" borderId="6" xfId="6" applyNumberFormat="1" applyFont="1" applyFill="1" applyBorder="1" applyAlignment="1">
      <alignment horizontal="center" vertical="center"/>
    </xf>
    <xf numFmtId="168" fontId="12" fillId="0" borderId="13" xfId="6" applyNumberFormat="1" applyFont="1" applyFill="1" applyBorder="1" applyAlignment="1">
      <alignment horizontal="center" vertical="center"/>
    </xf>
    <xf numFmtId="0" fontId="10" fillId="0" borderId="6" xfId="2" applyFont="1" applyFill="1" applyBorder="1" applyAlignment="1">
      <alignment vertical="center" wrapText="1"/>
    </xf>
    <xf numFmtId="168" fontId="12" fillId="0" borderId="2" xfId="6" applyNumberFormat="1" applyFont="1" applyFill="1" applyBorder="1" applyAlignment="1">
      <alignment horizontal="center" vertical="center"/>
    </xf>
    <xf numFmtId="0" fontId="10" fillId="0" borderId="2" xfId="2" applyFont="1" applyFill="1" applyBorder="1" applyAlignment="1">
      <alignment vertical="center" wrapText="1"/>
    </xf>
    <xf numFmtId="0" fontId="12" fillId="0" borderId="1" xfId="6" applyFont="1" applyFill="1" applyBorder="1" applyAlignment="1">
      <alignment horizontal="center" vertical="center" wrapText="1"/>
    </xf>
    <xf numFmtId="0" fontId="12" fillId="0" borderId="2" xfId="6" applyFont="1" applyFill="1" applyBorder="1" applyAlignment="1">
      <alignment horizontal="center" vertical="center" wrapText="1"/>
    </xf>
    <xf numFmtId="0" fontId="16" fillId="0" borderId="0" xfId="6" applyFont="1" applyFill="1" applyBorder="1" applyAlignment="1">
      <alignment vertical="center"/>
    </xf>
    <xf numFmtId="0" fontId="11" fillId="0" borderId="1" xfId="2" applyFont="1" applyFill="1" applyBorder="1" applyAlignment="1">
      <alignment vertical="center" wrapText="1"/>
    </xf>
    <xf numFmtId="0" fontId="16" fillId="3" borderId="1" xfId="6" applyFont="1" applyFill="1" applyBorder="1" applyAlignment="1">
      <alignment horizontal="center" vertical="center" wrapText="1"/>
    </xf>
    <xf numFmtId="0" fontId="16" fillId="3" borderId="1" xfId="6" applyFont="1" applyFill="1" applyBorder="1" applyAlignment="1">
      <alignment horizontal="left" vertical="center" wrapText="1"/>
    </xf>
    <xf numFmtId="0" fontId="5" fillId="0" borderId="0" xfId="2"/>
    <xf numFmtId="0" fontId="12" fillId="0" borderId="15" xfId="2" applyFont="1" applyBorder="1" applyAlignment="1">
      <alignment horizontal="justify" vertical="center" wrapText="1"/>
    </xf>
    <xf numFmtId="0" fontId="12" fillId="0" borderId="15" xfId="2" applyFont="1" applyBorder="1" applyAlignment="1">
      <alignment horizontal="center" vertical="center" wrapText="1"/>
    </xf>
    <xf numFmtId="0" fontId="12" fillId="0" borderId="16" xfId="2" applyFont="1" applyBorder="1" applyAlignment="1">
      <alignment horizontal="center" vertical="center" wrapText="1"/>
    </xf>
    <xf numFmtId="0" fontId="5" fillId="0" borderId="1" xfId="2" applyBorder="1"/>
    <xf numFmtId="0" fontId="12" fillId="0" borderId="1" xfId="6" applyFont="1" applyFill="1" applyBorder="1" applyAlignment="1">
      <alignment horizontal="left" vertical="center" wrapText="1"/>
    </xf>
    <xf numFmtId="0" fontId="16" fillId="5" borderId="1" xfId="6" applyFont="1" applyFill="1" applyBorder="1" applyAlignment="1">
      <alignment horizontal="left" vertical="center" wrapText="1"/>
    </xf>
    <xf numFmtId="0" fontId="12" fillId="0" borderId="1" xfId="2" applyFont="1" applyFill="1" applyBorder="1" applyAlignment="1">
      <alignment horizontal="left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justify" vertical="center"/>
    </xf>
    <xf numFmtId="0" fontId="16" fillId="5" borderId="2" xfId="6" applyFont="1" applyFill="1" applyBorder="1" applyAlignment="1">
      <alignment horizontal="center" vertical="center" wrapText="1"/>
    </xf>
    <xf numFmtId="0" fontId="12" fillId="0" borderId="0" xfId="6" applyFont="1" applyFill="1" applyBorder="1" applyAlignment="1">
      <alignment horizontal="center" vertical="center" wrapText="1"/>
    </xf>
    <xf numFmtId="0" fontId="12" fillId="0" borderId="0" xfId="6" applyFont="1" applyFill="1" applyBorder="1" applyAlignment="1">
      <alignment vertical="center" wrapText="1"/>
    </xf>
    <xf numFmtId="0" fontId="14" fillId="0" borderId="1" xfId="2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0" fillId="0" borderId="0" xfId="0" applyFont="1" applyFill="1" applyAlignment="1">
      <alignment horizontal="center" vertical="center" wrapText="1"/>
    </xf>
    <xf numFmtId="0" fontId="22" fillId="0" borderId="0" xfId="0" applyFont="1" applyFill="1" applyAlignment="1">
      <alignment horizontal="center" vertical="center"/>
    </xf>
    <xf numFmtId="0" fontId="24" fillId="0" borderId="0" xfId="5" applyFont="1" applyFill="1" applyBorder="1" applyAlignment="1">
      <alignment vertical="center"/>
    </xf>
    <xf numFmtId="0" fontId="25" fillId="0" borderId="0" xfId="1" applyFont="1" applyFill="1" applyBorder="1" applyAlignment="1">
      <alignment vertical="center" wrapText="1"/>
    </xf>
    <xf numFmtId="0" fontId="24" fillId="0" borderId="0" xfId="0" applyFont="1" applyFill="1" applyAlignment="1">
      <alignment vertical="center"/>
    </xf>
    <xf numFmtId="0" fontId="25" fillId="0" borderId="0" xfId="5" applyFont="1" applyFill="1" applyBorder="1" applyAlignment="1">
      <alignment vertical="center"/>
    </xf>
    <xf numFmtId="165" fontId="25" fillId="0" borderId="0" xfId="5" applyNumberFormat="1" applyFont="1" applyFill="1" applyBorder="1" applyAlignment="1">
      <alignment vertical="center"/>
    </xf>
    <xf numFmtId="0" fontId="24" fillId="0" borderId="1" xfId="5" applyFont="1" applyFill="1" applyBorder="1" applyAlignment="1">
      <alignment horizontal="center" vertical="center" wrapText="1"/>
    </xf>
    <xf numFmtId="0" fontId="24" fillId="0" borderId="0" xfId="5" applyFont="1" applyFill="1" applyBorder="1" applyAlignment="1">
      <alignment vertical="center" wrapText="1"/>
    </xf>
    <xf numFmtId="0" fontId="25" fillId="0" borderId="1" xfId="5" applyFont="1" applyFill="1" applyBorder="1" applyAlignment="1">
      <alignment horizontal="center" vertical="center" wrapText="1"/>
    </xf>
    <xf numFmtId="0" fontId="25" fillId="0" borderId="0" xfId="5" applyFont="1" applyFill="1" applyBorder="1" applyAlignment="1">
      <alignment vertical="center" wrapText="1"/>
    </xf>
    <xf numFmtId="165" fontId="25" fillId="0" borderId="1" xfId="5" applyNumberFormat="1" applyFont="1" applyFill="1" applyBorder="1" applyAlignment="1">
      <alignment horizontal="right" vertical="center" wrapText="1"/>
    </xf>
    <xf numFmtId="165" fontId="22" fillId="0" borderId="1" xfId="0" applyNumberFormat="1" applyFont="1" applyFill="1" applyBorder="1" applyAlignment="1">
      <alignment horizontal="right" vertical="center" wrapText="1"/>
    </xf>
    <xf numFmtId="165" fontId="20" fillId="0" borderId="1" xfId="0" applyNumberFormat="1" applyFont="1" applyFill="1" applyBorder="1" applyAlignment="1">
      <alignment horizontal="right" vertical="center" wrapText="1"/>
    </xf>
    <xf numFmtId="165" fontId="24" fillId="0" borderId="1" xfId="5" applyNumberFormat="1" applyFont="1" applyFill="1" applyBorder="1" applyAlignment="1">
      <alignment horizontal="right" vertical="center" wrapText="1"/>
    </xf>
    <xf numFmtId="0" fontId="23" fillId="0" borderId="1" xfId="0" applyFont="1" applyFill="1" applyBorder="1" applyAlignment="1">
      <alignment horizontal="center" vertical="center" wrapText="1"/>
    </xf>
    <xf numFmtId="49" fontId="24" fillId="0" borderId="1" xfId="5" applyNumberFormat="1" applyFont="1" applyFill="1" applyBorder="1" applyAlignment="1">
      <alignment horizontal="center" vertical="center"/>
    </xf>
    <xf numFmtId="167" fontId="26" fillId="0" borderId="1" xfId="0" applyNumberFormat="1" applyFont="1" applyFill="1" applyBorder="1" applyAlignment="1">
      <alignment horizontal="left" vertical="center" wrapText="1"/>
    </xf>
    <xf numFmtId="167" fontId="24" fillId="0" borderId="1" xfId="0" applyNumberFormat="1" applyFont="1" applyFill="1" applyBorder="1" applyAlignment="1">
      <alignment horizontal="center" vertical="center" wrapText="1"/>
    </xf>
    <xf numFmtId="167" fontId="24" fillId="0" borderId="1" xfId="0" applyNumberFormat="1" applyFont="1" applyFill="1" applyBorder="1" applyAlignment="1">
      <alignment horizontal="right" vertical="center" wrapText="1"/>
    </xf>
    <xf numFmtId="165" fontId="24" fillId="0" borderId="5" xfId="5" applyNumberFormat="1" applyFont="1" applyFill="1" applyBorder="1" applyAlignment="1">
      <alignment horizontal="righ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24" fillId="0" borderId="0" xfId="0" applyFont="1" applyFill="1" applyAlignment="1">
      <alignment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vertical="center" wrapText="1"/>
    </xf>
    <xf numFmtId="0" fontId="12" fillId="0" borderId="13" xfId="0" applyFont="1" applyFill="1" applyBorder="1" applyAlignment="1">
      <alignment vertical="center" wrapText="1"/>
    </xf>
    <xf numFmtId="0" fontId="12" fillId="0" borderId="2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wrapText="1"/>
    </xf>
    <xf numFmtId="0" fontId="13" fillId="0" borderId="1" xfId="0" applyFont="1" applyFill="1" applyBorder="1" applyAlignment="1">
      <alignment horizontal="center" vertical="center" wrapText="1"/>
    </xf>
    <xf numFmtId="0" fontId="25" fillId="0" borderId="1" xfId="5" applyFont="1" applyFill="1" applyBorder="1" applyAlignment="1">
      <alignment horizontal="center" vertical="center" wrapText="1"/>
    </xf>
    <xf numFmtId="0" fontId="25" fillId="0" borderId="6" xfId="5" applyFont="1" applyFill="1" applyBorder="1" applyAlignment="1">
      <alignment horizontal="center" vertical="center" wrapText="1"/>
    </xf>
    <xf numFmtId="0" fontId="25" fillId="0" borderId="2" xfId="5" applyFont="1" applyFill="1" applyBorder="1" applyAlignment="1">
      <alignment horizontal="center" vertical="center" wrapText="1"/>
    </xf>
    <xf numFmtId="165" fontId="20" fillId="0" borderId="1" xfId="5" applyNumberFormat="1" applyFont="1" applyFill="1" applyBorder="1" applyAlignment="1">
      <alignment horizontal="center" vertical="center" wrapText="1"/>
    </xf>
    <xf numFmtId="166" fontId="20" fillId="0" borderId="1" xfId="5" applyNumberFormat="1" applyFont="1" applyFill="1" applyBorder="1" applyAlignment="1">
      <alignment horizontal="center" vertical="center" wrapText="1"/>
    </xf>
    <xf numFmtId="0" fontId="25" fillId="0" borderId="0" xfId="1" applyFont="1" applyFill="1" applyBorder="1" applyAlignment="1">
      <alignment horizontal="center" vertical="center" wrapText="1"/>
    </xf>
    <xf numFmtId="0" fontId="24" fillId="0" borderId="6" xfId="5" applyFont="1" applyFill="1" applyBorder="1" applyAlignment="1">
      <alignment horizontal="center" vertical="center" wrapText="1"/>
    </xf>
    <xf numFmtId="0" fontId="24" fillId="0" borderId="13" xfId="5" applyFont="1" applyFill="1" applyBorder="1" applyAlignment="1">
      <alignment horizontal="center" vertical="center" wrapText="1"/>
    </xf>
    <xf numFmtId="0" fontId="24" fillId="0" borderId="2" xfId="5" applyFont="1" applyFill="1" applyBorder="1" applyAlignment="1">
      <alignment horizontal="center" vertical="center" wrapText="1"/>
    </xf>
    <xf numFmtId="166" fontId="20" fillId="0" borderId="7" xfId="5" applyNumberFormat="1" applyFont="1" applyFill="1" applyBorder="1" applyAlignment="1">
      <alignment horizontal="center" vertical="center" wrapText="1"/>
    </xf>
    <xf numFmtId="166" fontId="20" fillId="0" borderId="8" xfId="5" applyNumberFormat="1" applyFont="1" applyFill="1" applyBorder="1" applyAlignment="1">
      <alignment horizontal="center" vertical="center" wrapText="1"/>
    </xf>
    <xf numFmtId="166" fontId="20" fillId="0" borderId="9" xfId="5" applyNumberFormat="1" applyFont="1" applyFill="1" applyBorder="1" applyAlignment="1">
      <alignment horizontal="center" vertical="center" wrapText="1"/>
    </xf>
    <xf numFmtId="166" fontId="20" fillId="0" borderId="10" xfId="5" applyNumberFormat="1" applyFont="1" applyFill="1" applyBorder="1" applyAlignment="1">
      <alignment horizontal="center" vertical="center" wrapText="1"/>
    </xf>
    <xf numFmtId="166" fontId="20" fillId="0" borderId="11" xfId="5" applyNumberFormat="1" applyFont="1" applyFill="1" applyBorder="1" applyAlignment="1">
      <alignment horizontal="center" vertical="center" wrapText="1"/>
    </xf>
    <xf numFmtId="166" fontId="20" fillId="0" borderId="12" xfId="5" applyNumberFormat="1" applyFont="1" applyFill="1" applyBorder="1" applyAlignment="1">
      <alignment horizontal="center" vertical="center" wrapText="1"/>
    </xf>
    <xf numFmtId="0" fontId="25" fillId="0" borderId="1" xfId="5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vertical="center" wrapText="1"/>
    </xf>
    <xf numFmtId="165" fontId="20" fillId="0" borderId="3" xfId="5" applyNumberFormat="1" applyFont="1" applyFill="1" applyBorder="1" applyAlignment="1">
      <alignment horizontal="center" vertical="center" wrapText="1"/>
    </xf>
    <xf numFmtId="165" fontId="20" fillId="0" borderId="4" xfId="5" applyNumberFormat="1" applyFont="1" applyFill="1" applyBorder="1" applyAlignment="1">
      <alignment horizontal="center" vertical="center" wrapText="1"/>
    </xf>
    <xf numFmtId="165" fontId="20" fillId="0" borderId="5" xfId="5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0" fontId="12" fillId="0" borderId="1" xfId="6" applyFont="1" applyFill="1" applyBorder="1" applyAlignment="1">
      <alignment horizontal="center" vertical="center" wrapText="1"/>
    </xf>
    <xf numFmtId="0" fontId="16" fillId="0" borderId="1" xfId="6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2" fillId="0" borderId="6" xfId="6" applyFont="1" applyFill="1" applyBorder="1" applyAlignment="1">
      <alignment horizontal="center" vertical="center" wrapText="1"/>
    </xf>
    <xf numFmtId="0" fontId="12" fillId="0" borderId="13" xfId="6" applyFont="1" applyFill="1" applyBorder="1" applyAlignment="1">
      <alignment horizontal="center" vertical="center" wrapText="1"/>
    </xf>
    <xf numFmtId="0" fontId="12" fillId="0" borderId="2" xfId="6" applyFont="1" applyFill="1" applyBorder="1" applyAlignment="1">
      <alignment horizontal="center" vertical="center" wrapText="1"/>
    </xf>
    <xf numFmtId="0" fontId="12" fillId="0" borderId="1" xfId="6" applyFont="1" applyFill="1" applyBorder="1" applyAlignment="1">
      <alignment horizontal="center" vertical="center"/>
    </xf>
    <xf numFmtId="0" fontId="11" fillId="0" borderId="1" xfId="3" applyFont="1" applyFill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wrapText="1"/>
    </xf>
    <xf numFmtId="0" fontId="12" fillId="0" borderId="6" xfId="6" applyFont="1" applyFill="1" applyBorder="1" applyAlignment="1">
      <alignment horizontal="center" vertical="center"/>
    </xf>
    <xf numFmtId="0" fontId="12" fillId="0" borderId="2" xfId="6" applyFont="1" applyFill="1" applyBorder="1" applyAlignment="1">
      <alignment horizontal="center" vertical="center"/>
    </xf>
    <xf numFmtId="0" fontId="12" fillId="0" borderId="14" xfId="6" applyFont="1" applyFill="1" applyBorder="1" applyAlignment="1">
      <alignment horizontal="center" vertical="center" wrapText="1"/>
    </xf>
    <xf numFmtId="0" fontId="12" fillId="0" borderId="0" xfId="6" applyFont="1" applyFill="1" applyBorder="1" applyAlignment="1">
      <alignment horizontal="center" vertical="center" wrapText="1"/>
    </xf>
    <xf numFmtId="0" fontId="12" fillId="0" borderId="14" xfId="6" applyFont="1" applyFill="1" applyBorder="1" applyAlignment="1">
      <alignment horizontal="center" vertical="center"/>
    </xf>
    <xf numFmtId="0" fontId="12" fillId="0" borderId="0" xfId="6" applyFont="1" applyFill="1" applyBorder="1" applyAlignment="1">
      <alignment horizontal="center" vertical="center"/>
    </xf>
    <xf numFmtId="0" fontId="5" fillId="0" borderId="14" xfId="2" applyBorder="1" applyAlignment="1">
      <alignment horizontal="center" wrapText="1"/>
    </xf>
    <xf numFmtId="0" fontId="5" fillId="0" borderId="0" xfId="2" applyAlignment="1">
      <alignment horizontal="center" wrapText="1"/>
    </xf>
    <xf numFmtId="0" fontId="12" fillId="0" borderId="1" xfId="6" applyFont="1" applyFill="1" applyBorder="1" applyAlignment="1">
      <alignment horizontal="left" vertical="center" wrapText="1"/>
    </xf>
    <xf numFmtId="168" fontId="12" fillId="0" borderId="6" xfId="6" applyNumberFormat="1" applyFont="1" applyFill="1" applyBorder="1" applyAlignment="1">
      <alignment horizontal="center" vertical="center"/>
    </xf>
    <xf numFmtId="168" fontId="12" fillId="0" borderId="13" xfId="6" applyNumberFormat="1" applyFont="1" applyFill="1" applyBorder="1" applyAlignment="1">
      <alignment horizontal="center" vertical="center"/>
    </xf>
    <xf numFmtId="168" fontId="12" fillId="0" borderId="2" xfId="6" applyNumberFormat="1" applyFont="1" applyFill="1" applyBorder="1" applyAlignment="1">
      <alignment horizontal="center" vertical="center"/>
    </xf>
    <xf numFmtId="0" fontId="12" fillId="0" borderId="7" xfId="6" applyFont="1" applyFill="1" applyBorder="1" applyAlignment="1">
      <alignment horizontal="center" vertical="center" wrapText="1"/>
    </xf>
    <xf numFmtId="0" fontId="12" fillId="0" borderId="8" xfId="6" applyFont="1" applyFill="1" applyBorder="1" applyAlignment="1">
      <alignment horizontal="center" vertical="center" wrapText="1"/>
    </xf>
    <xf numFmtId="0" fontId="12" fillId="0" borderId="0" xfId="2" applyFont="1" applyFill="1" applyAlignment="1">
      <alignment horizontal="justify" vertical="center" wrapText="1"/>
    </xf>
    <xf numFmtId="0" fontId="12" fillId="0" borderId="13" xfId="6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wrapText="1"/>
    </xf>
    <xf numFmtId="0" fontId="24" fillId="0" borderId="0" xfId="0" applyFont="1" applyFill="1" applyAlignment="1">
      <alignment horizontal="center" wrapText="1"/>
    </xf>
  </cellXfs>
  <cellStyles count="8">
    <cellStyle name="Обычный" xfId="0" builtinId="0"/>
    <cellStyle name="Обычный 2" xfId="1"/>
    <cellStyle name="Обычный 2 2" xfId="2"/>
    <cellStyle name="Обычный 2 3" xfId="4"/>
    <cellStyle name="Обычный 2 3 2" xfId="6"/>
    <cellStyle name="Обычный 2 4" xfId="5"/>
    <cellStyle name="Обычный 3" xfId="3"/>
    <cellStyle name="Финансовый 2" xfId="7"/>
  </cellStyles>
  <dxfs count="0"/>
  <tableStyles count="0" defaultTableStyle="TableStyleMedium2" defaultPivotStyle="PivotStyleMedium9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11"/>
  <sheetViews>
    <sheetView view="pageBreakPreview" zoomScale="90" zoomScaleNormal="90" zoomScaleSheetLayoutView="90" workbookViewId="0">
      <pane ySplit="5" topLeftCell="A6" activePane="bottomLeft" state="frozen"/>
      <selection pane="bottomLeft" activeCell="G10" sqref="G10"/>
    </sheetView>
  </sheetViews>
  <sheetFormatPr defaultRowHeight="15" x14ac:dyDescent="0.25"/>
  <cols>
    <col min="1" max="1" width="5.28515625" style="5" customWidth="1"/>
    <col min="2" max="2" width="35.5703125" style="5" customWidth="1"/>
    <col min="3" max="3" width="61.5703125" style="5" customWidth="1"/>
    <col min="4" max="4" width="11.5703125" style="5" customWidth="1"/>
    <col min="5" max="5" width="19.140625" style="5" customWidth="1"/>
    <col min="6" max="16" width="10.28515625" style="5" bestFit="1" customWidth="1"/>
    <col min="17" max="16384" width="9.140625" style="5"/>
  </cols>
  <sheetData>
    <row r="1" spans="2:16" ht="75" customHeight="1" x14ac:dyDescent="0.25">
      <c r="L1" s="146" t="s">
        <v>209</v>
      </c>
      <c r="M1" s="146"/>
      <c r="N1" s="146"/>
      <c r="O1" s="146"/>
      <c r="P1" s="146"/>
    </row>
    <row r="2" spans="2:16" ht="72.75" customHeight="1" x14ac:dyDescent="0.25">
      <c r="F2" s="4"/>
      <c r="L2" s="96" t="s">
        <v>198</v>
      </c>
      <c r="M2" s="96"/>
      <c r="N2" s="96"/>
      <c r="O2" s="96"/>
      <c r="P2" s="96"/>
    </row>
    <row r="3" spans="2:16" ht="31.5" customHeight="1" x14ac:dyDescent="0.25">
      <c r="B3" s="97" t="s">
        <v>199</v>
      </c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</row>
    <row r="4" spans="2:16" ht="70.5" customHeight="1" x14ac:dyDescent="0.25">
      <c r="B4" s="95" t="s">
        <v>162</v>
      </c>
      <c r="C4" s="95" t="s">
        <v>161</v>
      </c>
      <c r="D4" s="95" t="s">
        <v>75</v>
      </c>
      <c r="E4" s="98" t="s">
        <v>169</v>
      </c>
      <c r="F4" s="95" t="s">
        <v>188</v>
      </c>
      <c r="G4" s="95"/>
      <c r="H4" s="95"/>
      <c r="I4" s="95"/>
      <c r="J4" s="95"/>
      <c r="K4" s="95"/>
      <c r="L4" s="95"/>
      <c r="M4" s="95"/>
      <c r="N4" s="95"/>
      <c r="O4" s="95"/>
      <c r="P4" s="95"/>
    </row>
    <row r="5" spans="2:16" x14ac:dyDescent="0.25">
      <c r="B5" s="95"/>
      <c r="C5" s="95"/>
      <c r="D5" s="95"/>
      <c r="E5" s="98"/>
      <c r="F5" s="59">
        <v>2025</v>
      </c>
      <c r="G5" s="86">
        <v>2026</v>
      </c>
      <c r="H5" s="86">
        <v>2027</v>
      </c>
      <c r="I5" s="86">
        <v>2028</v>
      </c>
      <c r="J5" s="86">
        <v>2029</v>
      </c>
      <c r="K5" s="86">
        <v>2030</v>
      </c>
      <c r="L5" s="87">
        <v>2031</v>
      </c>
      <c r="M5" s="87">
        <v>2032</v>
      </c>
      <c r="N5" s="87">
        <v>2033</v>
      </c>
      <c r="O5" s="87">
        <v>2034</v>
      </c>
      <c r="P5" s="87">
        <v>2035</v>
      </c>
    </row>
    <row r="6" spans="2:16" ht="60" x14ac:dyDescent="0.25">
      <c r="B6" s="92" t="s">
        <v>195</v>
      </c>
      <c r="C6" s="88" t="s">
        <v>200</v>
      </c>
      <c r="D6" s="60" t="s">
        <v>157</v>
      </c>
      <c r="E6" s="60">
        <v>0</v>
      </c>
      <c r="F6" s="84">
        <v>100</v>
      </c>
      <c r="G6" s="85">
        <v>100</v>
      </c>
      <c r="H6" s="85">
        <v>100</v>
      </c>
      <c r="I6" s="85">
        <v>100</v>
      </c>
      <c r="J6" s="85">
        <v>100</v>
      </c>
      <c r="K6" s="85">
        <v>100</v>
      </c>
      <c r="L6" s="85">
        <v>100</v>
      </c>
      <c r="M6" s="85">
        <v>100</v>
      </c>
      <c r="N6" s="85">
        <v>100</v>
      </c>
      <c r="O6" s="85">
        <v>100</v>
      </c>
      <c r="P6" s="85">
        <v>100</v>
      </c>
    </row>
    <row r="7" spans="2:16" ht="45" x14ac:dyDescent="0.25">
      <c r="B7" s="93"/>
      <c r="C7" s="88" t="s">
        <v>201</v>
      </c>
      <c r="D7" s="85" t="s">
        <v>187</v>
      </c>
      <c r="E7" s="85">
        <v>0</v>
      </c>
      <c r="F7" s="85">
        <v>5</v>
      </c>
      <c r="G7" s="85">
        <v>5</v>
      </c>
      <c r="H7" s="85">
        <v>5</v>
      </c>
      <c r="I7" s="85">
        <v>5</v>
      </c>
      <c r="J7" s="85">
        <v>5</v>
      </c>
      <c r="K7" s="85">
        <v>5</v>
      </c>
      <c r="L7" s="85">
        <v>5</v>
      </c>
      <c r="M7" s="85">
        <v>5</v>
      </c>
      <c r="N7" s="85">
        <v>5</v>
      </c>
      <c r="O7" s="85">
        <v>5</v>
      </c>
      <c r="P7" s="85">
        <v>5</v>
      </c>
    </row>
    <row r="8" spans="2:16" ht="60" x14ac:dyDescent="0.25">
      <c r="B8" s="93"/>
      <c r="C8" s="88" t="s">
        <v>202</v>
      </c>
      <c r="D8" s="85" t="s">
        <v>157</v>
      </c>
      <c r="E8" s="85"/>
      <c r="F8" s="85">
        <v>100</v>
      </c>
      <c r="G8" s="85">
        <v>100</v>
      </c>
      <c r="H8" s="85">
        <v>100</v>
      </c>
      <c r="I8" s="85">
        <v>100</v>
      </c>
      <c r="J8" s="85">
        <v>100</v>
      </c>
      <c r="K8" s="85">
        <v>100</v>
      </c>
      <c r="L8" s="85">
        <v>100</v>
      </c>
      <c r="M8" s="85">
        <v>100</v>
      </c>
      <c r="N8" s="85">
        <v>100</v>
      </c>
      <c r="O8" s="85">
        <v>100</v>
      </c>
      <c r="P8" s="85">
        <v>100</v>
      </c>
    </row>
    <row r="9" spans="2:16" ht="45" x14ac:dyDescent="0.25">
      <c r="B9" s="94"/>
      <c r="C9" s="88" t="s">
        <v>203</v>
      </c>
      <c r="D9" s="85" t="s">
        <v>187</v>
      </c>
      <c r="E9" s="85">
        <v>0</v>
      </c>
      <c r="F9" s="85">
        <v>5</v>
      </c>
      <c r="G9" s="85">
        <v>5</v>
      </c>
      <c r="H9" s="85">
        <v>5</v>
      </c>
      <c r="I9" s="85">
        <v>5</v>
      </c>
      <c r="J9" s="85">
        <v>5</v>
      </c>
      <c r="K9" s="85">
        <v>5</v>
      </c>
      <c r="L9" s="85">
        <v>5</v>
      </c>
      <c r="M9" s="85">
        <v>5</v>
      </c>
      <c r="N9" s="85">
        <v>5</v>
      </c>
      <c r="O9" s="85">
        <v>5</v>
      </c>
      <c r="P9" s="85">
        <v>5</v>
      </c>
    </row>
    <row r="10" spans="2:16" ht="105" x14ac:dyDescent="0.25">
      <c r="B10" s="90" t="s">
        <v>183</v>
      </c>
      <c r="C10" s="88" t="s">
        <v>204</v>
      </c>
      <c r="D10" s="85" t="s">
        <v>157</v>
      </c>
      <c r="E10" s="85">
        <v>0</v>
      </c>
      <c r="F10" s="85">
        <v>100</v>
      </c>
      <c r="G10" s="85">
        <v>100</v>
      </c>
      <c r="H10" s="85">
        <v>100</v>
      </c>
      <c r="I10" s="85">
        <v>100</v>
      </c>
      <c r="J10" s="85">
        <v>100</v>
      </c>
      <c r="K10" s="85">
        <v>100</v>
      </c>
      <c r="L10" s="85">
        <v>100</v>
      </c>
      <c r="M10" s="85">
        <v>100</v>
      </c>
      <c r="N10" s="85">
        <v>100</v>
      </c>
      <c r="O10" s="85">
        <v>100</v>
      </c>
      <c r="P10" s="85">
        <v>100</v>
      </c>
    </row>
    <row r="11" spans="2:16" ht="90" x14ac:dyDescent="0.25">
      <c r="B11" s="91"/>
      <c r="C11" s="88" t="s">
        <v>205</v>
      </c>
      <c r="D11" s="85" t="s">
        <v>187</v>
      </c>
      <c r="E11" s="60">
        <v>0</v>
      </c>
      <c r="F11" s="84">
        <v>1</v>
      </c>
      <c r="G11" s="85">
        <v>1</v>
      </c>
      <c r="H11" s="85">
        <v>1</v>
      </c>
      <c r="I11" s="85">
        <v>1</v>
      </c>
      <c r="J11" s="85">
        <v>1</v>
      </c>
      <c r="K11" s="85">
        <v>1</v>
      </c>
      <c r="L11" s="85">
        <v>1</v>
      </c>
      <c r="M11" s="85">
        <v>1</v>
      </c>
      <c r="N11" s="85">
        <v>1</v>
      </c>
      <c r="O11" s="85">
        <v>1</v>
      </c>
      <c r="P11" s="85">
        <v>1</v>
      </c>
    </row>
  </sheetData>
  <mergeCells count="10">
    <mergeCell ref="L1:P1"/>
    <mergeCell ref="B10:B11"/>
    <mergeCell ref="B6:B9"/>
    <mergeCell ref="F4:P4"/>
    <mergeCell ref="L2:P2"/>
    <mergeCell ref="B3:P3"/>
    <mergeCell ref="D4:D5"/>
    <mergeCell ref="E4:E5"/>
    <mergeCell ref="C4:C5"/>
    <mergeCell ref="B4:B5"/>
  </mergeCells>
  <pageMargins left="0.31496062992125984" right="0.31496062992125984" top="0.35433070866141736" bottom="0.35433070866141736" header="0.31496062992125984" footer="0.31496062992125984"/>
  <pageSetup paperSize="9" scale="5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AZ21"/>
  <sheetViews>
    <sheetView tabSelected="1" view="pageBreakPreview" zoomScale="50" zoomScaleNormal="70" zoomScaleSheetLayoutView="50" workbookViewId="0">
      <selection activeCell="L9" sqref="L9"/>
    </sheetView>
  </sheetViews>
  <sheetFormatPr defaultColWidth="9.140625" defaultRowHeight="18.75" outlineLevelRow="3" x14ac:dyDescent="0.25"/>
  <cols>
    <col min="1" max="1" width="8.85546875" style="65" customWidth="1"/>
    <col min="2" max="2" width="50.28515625" style="65" customWidth="1"/>
    <col min="3" max="3" width="22.5703125" style="65" customWidth="1"/>
    <col min="4" max="4" width="21.85546875" style="65" customWidth="1"/>
    <col min="5" max="5" width="17.5703125" style="68" customWidth="1"/>
    <col min="6" max="6" width="15.42578125" style="65" customWidth="1"/>
    <col min="7" max="7" width="17.85546875" style="65" customWidth="1" collapsed="1"/>
    <col min="8" max="8" width="15.85546875" style="65" customWidth="1"/>
    <col min="9" max="9" width="13.85546875" style="68" customWidth="1"/>
    <col min="10" max="10" width="16.85546875" style="65" customWidth="1"/>
    <col min="11" max="11" width="15.42578125" style="65" customWidth="1"/>
    <col min="12" max="12" width="15.7109375" style="67" customWidth="1"/>
    <col min="13" max="13" width="15" style="68" customWidth="1"/>
    <col min="14" max="14" width="16.85546875" style="65" customWidth="1"/>
    <col min="15" max="15" width="15.42578125" style="65" customWidth="1"/>
    <col min="16" max="16" width="15.7109375" style="67" customWidth="1"/>
    <col min="17" max="17" width="15" style="68" customWidth="1"/>
    <col min="18" max="18" width="16.85546875" style="65" customWidth="1"/>
    <col min="19" max="19" width="15.42578125" style="65" customWidth="1"/>
    <col min="20" max="20" width="15.7109375" style="67" customWidth="1"/>
    <col min="21" max="21" width="15" style="68" customWidth="1"/>
    <col min="22" max="22" width="16.85546875" style="65" customWidth="1"/>
    <col min="23" max="23" width="15.42578125" style="65" customWidth="1"/>
    <col min="24" max="24" width="15.7109375" style="67" customWidth="1"/>
    <col min="25" max="25" width="15" style="68" customWidth="1"/>
    <col min="26" max="26" width="16.85546875" style="65" customWidth="1"/>
    <col min="27" max="27" width="15.42578125" style="65" customWidth="1"/>
    <col min="28" max="28" width="15.7109375" style="67" customWidth="1"/>
    <col min="29" max="29" width="15" style="68" customWidth="1"/>
    <col min="30" max="30" width="16.85546875" style="65" customWidth="1"/>
    <col min="31" max="31" width="15.42578125" style="65" customWidth="1"/>
    <col min="32" max="32" width="15.7109375" style="67" customWidth="1"/>
    <col min="33" max="33" width="15" style="68" customWidth="1"/>
    <col min="34" max="34" width="16.85546875" style="65" customWidth="1"/>
    <col min="35" max="35" width="15.42578125" style="65" customWidth="1"/>
    <col min="36" max="36" width="15.7109375" style="67" customWidth="1"/>
    <col min="37" max="37" width="15" style="68" customWidth="1"/>
    <col min="38" max="38" width="16.85546875" style="65" customWidth="1"/>
    <col min="39" max="39" width="15.42578125" style="65" customWidth="1"/>
    <col min="40" max="40" width="15.7109375" style="67" customWidth="1"/>
    <col min="41" max="41" width="15" style="68" customWidth="1"/>
    <col min="42" max="42" width="16.85546875" style="65" customWidth="1"/>
    <col min="43" max="43" width="15.42578125" style="65" customWidth="1"/>
    <col min="44" max="44" width="15.7109375" style="67" customWidth="1"/>
    <col min="45" max="45" width="15" style="68" customWidth="1"/>
    <col min="46" max="46" width="16.85546875" style="65" customWidth="1"/>
    <col min="47" max="47" width="15.42578125" style="65" customWidth="1"/>
    <col min="48" max="48" width="15.7109375" style="67" customWidth="1"/>
    <col min="49" max="49" width="15" style="68" customWidth="1"/>
    <col min="50" max="50" width="16.85546875" style="65" customWidth="1"/>
    <col min="51" max="51" width="15.42578125" style="65" customWidth="1"/>
    <col min="52" max="52" width="15.7109375" style="67" customWidth="1"/>
    <col min="53" max="16384" width="9.140625" style="65"/>
  </cols>
  <sheetData>
    <row r="1" spans="1:52" ht="92.25" customHeight="1" x14ac:dyDescent="0.3">
      <c r="H1" s="147" t="s">
        <v>210</v>
      </c>
      <c r="I1" s="147"/>
      <c r="J1" s="147"/>
      <c r="K1" s="147"/>
      <c r="L1" s="147"/>
    </row>
    <row r="2" spans="1:52" s="61" customFormat="1" ht="114" customHeight="1" x14ac:dyDescent="0.25">
      <c r="B2" s="62"/>
      <c r="C2" s="63"/>
      <c r="D2" s="63"/>
      <c r="E2" s="64"/>
      <c r="I2" s="119" t="s">
        <v>197</v>
      </c>
      <c r="J2" s="119"/>
      <c r="K2" s="119"/>
      <c r="L2" s="119"/>
      <c r="M2" s="89"/>
    </row>
    <row r="3" spans="1:52" ht="75.75" customHeight="1" x14ac:dyDescent="0.25">
      <c r="B3" s="104" t="s">
        <v>196</v>
      </c>
      <c r="C3" s="104"/>
      <c r="D3" s="104"/>
      <c r="E3" s="104"/>
      <c r="F3" s="104"/>
      <c r="G3" s="104"/>
      <c r="H3" s="104"/>
      <c r="I3" s="104"/>
      <c r="J3" s="104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Y3" s="65"/>
      <c r="AC3" s="65"/>
      <c r="AG3" s="65"/>
      <c r="AK3" s="65"/>
      <c r="AO3" s="65"/>
      <c r="AS3" s="65"/>
      <c r="AW3" s="65"/>
    </row>
    <row r="5" spans="1:52" ht="15.75" customHeight="1" x14ac:dyDescent="0.25">
      <c r="A5" s="105" t="s">
        <v>2</v>
      </c>
      <c r="B5" s="105" t="s">
        <v>4</v>
      </c>
      <c r="C5" s="105" t="s">
        <v>70</v>
      </c>
      <c r="D5" s="105" t="s">
        <v>0</v>
      </c>
      <c r="E5" s="108" t="s">
        <v>194</v>
      </c>
      <c r="F5" s="109"/>
      <c r="G5" s="109"/>
      <c r="H5" s="110"/>
      <c r="I5" s="103" t="s">
        <v>170</v>
      </c>
      <c r="J5" s="103"/>
      <c r="K5" s="103"/>
      <c r="L5" s="103"/>
      <c r="M5" s="103" t="s">
        <v>171</v>
      </c>
      <c r="N5" s="103"/>
      <c r="O5" s="103"/>
      <c r="P5" s="103"/>
      <c r="Q5" s="103" t="s">
        <v>172</v>
      </c>
      <c r="R5" s="103"/>
      <c r="S5" s="103"/>
      <c r="T5" s="103"/>
      <c r="U5" s="103" t="s">
        <v>173</v>
      </c>
      <c r="V5" s="103"/>
      <c r="W5" s="103"/>
      <c r="X5" s="103"/>
      <c r="Y5" s="103" t="s">
        <v>174</v>
      </c>
      <c r="Z5" s="103"/>
      <c r="AA5" s="103"/>
      <c r="AB5" s="103"/>
      <c r="AC5" s="103" t="s">
        <v>175</v>
      </c>
      <c r="AD5" s="103"/>
      <c r="AE5" s="103"/>
      <c r="AF5" s="103"/>
      <c r="AG5" s="103" t="s">
        <v>189</v>
      </c>
      <c r="AH5" s="103"/>
      <c r="AI5" s="103"/>
      <c r="AJ5" s="103"/>
      <c r="AK5" s="103" t="s">
        <v>190</v>
      </c>
      <c r="AL5" s="103"/>
      <c r="AM5" s="103"/>
      <c r="AN5" s="103"/>
      <c r="AO5" s="103" t="s">
        <v>191</v>
      </c>
      <c r="AP5" s="103"/>
      <c r="AQ5" s="103"/>
      <c r="AR5" s="103"/>
      <c r="AS5" s="103" t="s">
        <v>192</v>
      </c>
      <c r="AT5" s="103"/>
      <c r="AU5" s="103"/>
      <c r="AV5" s="103"/>
      <c r="AW5" s="103" t="s">
        <v>193</v>
      </c>
      <c r="AX5" s="103"/>
      <c r="AY5" s="103"/>
      <c r="AZ5" s="103"/>
    </row>
    <row r="6" spans="1:52" ht="15.75" customHeight="1" x14ac:dyDescent="0.25">
      <c r="A6" s="106"/>
      <c r="B6" s="106"/>
      <c r="C6" s="106"/>
      <c r="D6" s="106"/>
      <c r="E6" s="111"/>
      <c r="F6" s="112"/>
      <c r="G6" s="112"/>
      <c r="H6" s="113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103"/>
      <c r="T6" s="103"/>
      <c r="U6" s="103"/>
      <c r="V6" s="103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103"/>
      <c r="AM6" s="103"/>
      <c r="AN6" s="103"/>
      <c r="AO6" s="103"/>
      <c r="AP6" s="103"/>
      <c r="AQ6" s="103"/>
      <c r="AR6" s="103"/>
      <c r="AS6" s="103"/>
      <c r="AT6" s="103"/>
      <c r="AU6" s="103"/>
      <c r="AV6" s="103"/>
      <c r="AW6" s="103"/>
      <c r="AX6" s="103"/>
      <c r="AY6" s="103"/>
      <c r="AZ6" s="103"/>
    </row>
    <row r="7" spans="1:52" x14ac:dyDescent="0.25">
      <c r="A7" s="106"/>
      <c r="B7" s="106"/>
      <c r="C7" s="106"/>
      <c r="D7" s="106"/>
      <c r="E7" s="100" t="s">
        <v>1</v>
      </c>
      <c r="F7" s="116" t="s">
        <v>3</v>
      </c>
      <c r="G7" s="117"/>
      <c r="H7" s="118"/>
      <c r="I7" s="99" t="s">
        <v>1</v>
      </c>
      <c r="J7" s="102" t="s">
        <v>3</v>
      </c>
      <c r="K7" s="102"/>
      <c r="L7" s="102"/>
      <c r="M7" s="99" t="s">
        <v>1</v>
      </c>
      <c r="N7" s="102" t="s">
        <v>3</v>
      </c>
      <c r="O7" s="102"/>
      <c r="P7" s="102"/>
      <c r="Q7" s="99" t="s">
        <v>1</v>
      </c>
      <c r="R7" s="102" t="s">
        <v>3</v>
      </c>
      <c r="S7" s="102"/>
      <c r="T7" s="102"/>
      <c r="U7" s="99" t="s">
        <v>1</v>
      </c>
      <c r="V7" s="102" t="s">
        <v>3</v>
      </c>
      <c r="W7" s="102"/>
      <c r="X7" s="102"/>
      <c r="Y7" s="99" t="s">
        <v>1</v>
      </c>
      <c r="Z7" s="102" t="s">
        <v>3</v>
      </c>
      <c r="AA7" s="102"/>
      <c r="AB7" s="102"/>
      <c r="AC7" s="99" t="s">
        <v>1</v>
      </c>
      <c r="AD7" s="102" t="s">
        <v>3</v>
      </c>
      <c r="AE7" s="102"/>
      <c r="AF7" s="102"/>
      <c r="AG7" s="99" t="s">
        <v>1</v>
      </c>
      <c r="AH7" s="102" t="s">
        <v>3</v>
      </c>
      <c r="AI7" s="102"/>
      <c r="AJ7" s="102"/>
      <c r="AK7" s="99" t="s">
        <v>1</v>
      </c>
      <c r="AL7" s="102" t="s">
        <v>3</v>
      </c>
      <c r="AM7" s="102"/>
      <c r="AN7" s="102"/>
      <c r="AO7" s="99" t="s">
        <v>1</v>
      </c>
      <c r="AP7" s="102" t="s">
        <v>3</v>
      </c>
      <c r="AQ7" s="102"/>
      <c r="AR7" s="102"/>
      <c r="AS7" s="99" t="s">
        <v>1</v>
      </c>
      <c r="AT7" s="102" t="s">
        <v>3</v>
      </c>
      <c r="AU7" s="102"/>
      <c r="AV7" s="102"/>
      <c r="AW7" s="99" t="s">
        <v>1</v>
      </c>
      <c r="AX7" s="102" t="s">
        <v>3</v>
      </c>
      <c r="AY7" s="102"/>
      <c r="AZ7" s="102"/>
    </row>
    <row r="8" spans="1:52" s="71" customFormat="1" ht="55.5" customHeight="1" x14ac:dyDescent="0.25">
      <c r="A8" s="107"/>
      <c r="B8" s="107"/>
      <c r="C8" s="107"/>
      <c r="D8" s="107"/>
      <c r="E8" s="101"/>
      <c r="F8" s="70" t="s">
        <v>25</v>
      </c>
      <c r="G8" s="70" t="s">
        <v>26</v>
      </c>
      <c r="H8" s="70" t="s">
        <v>27</v>
      </c>
      <c r="I8" s="99"/>
      <c r="J8" s="70" t="s">
        <v>25</v>
      </c>
      <c r="K8" s="70" t="s">
        <v>26</v>
      </c>
      <c r="L8" s="70" t="s">
        <v>27</v>
      </c>
      <c r="M8" s="99"/>
      <c r="N8" s="70" t="s">
        <v>25</v>
      </c>
      <c r="O8" s="70" t="s">
        <v>26</v>
      </c>
      <c r="P8" s="70" t="s">
        <v>27</v>
      </c>
      <c r="Q8" s="99"/>
      <c r="R8" s="70" t="s">
        <v>25</v>
      </c>
      <c r="S8" s="70" t="s">
        <v>26</v>
      </c>
      <c r="T8" s="70" t="s">
        <v>27</v>
      </c>
      <c r="U8" s="99"/>
      <c r="V8" s="70" t="s">
        <v>25</v>
      </c>
      <c r="W8" s="70" t="s">
        <v>26</v>
      </c>
      <c r="X8" s="70" t="s">
        <v>27</v>
      </c>
      <c r="Y8" s="99"/>
      <c r="Z8" s="70" t="s">
        <v>25</v>
      </c>
      <c r="AA8" s="70" t="s">
        <v>26</v>
      </c>
      <c r="AB8" s="70" t="s">
        <v>27</v>
      </c>
      <c r="AC8" s="99"/>
      <c r="AD8" s="70" t="s">
        <v>25</v>
      </c>
      <c r="AE8" s="70" t="s">
        <v>26</v>
      </c>
      <c r="AF8" s="70" t="s">
        <v>27</v>
      </c>
      <c r="AG8" s="99"/>
      <c r="AH8" s="70" t="s">
        <v>25</v>
      </c>
      <c r="AI8" s="70" t="s">
        <v>26</v>
      </c>
      <c r="AJ8" s="70" t="s">
        <v>27</v>
      </c>
      <c r="AK8" s="99"/>
      <c r="AL8" s="70" t="s">
        <v>25</v>
      </c>
      <c r="AM8" s="70" t="s">
        <v>26</v>
      </c>
      <c r="AN8" s="70" t="s">
        <v>27</v>
      </c>
      <c r="AO8" s="99"/>
      <c r="AP8" s="70" t="s">
        <v>25</v>
      </c>
      <c r="AQ8" s="70" t="s">
        <v>26</v>
      </c>
      <c r="AR8" s="70" t="s">
        <v>27</v>
      </c>
      <c r="AS8" s="99"/>
      <c r="AT8" s="70" t="s">
        <v>25</v>
      </c>
      <c r="AU8" s="70" t="s">
        <v>26</v>
      </c>
      <c r="AV8" s="70" t="s">
        <v>27</v>
      </c>
      <c r="AW8" s="99"/>
      <c r="AX8" s="70" t="s">
        <v>25</v>
      </c>
      <c r="AY8" s="70" t="s">
        <v>26</v>
      </c>
      <c r="AZ8" s="70" t="s">
        <v>27</v>
      </c>
    </row>
    <row r="9" spans="1:52" s="73" customFormat="1" x14ac:dyDescent="0.25">
      <c r="A9" s="72">
        <v>1</v>
      </c>
      <c r="B9" s="72">
        <v>2</v>
      </c>
      <c r="C9" s="72">
        <v>3</v>
      </c>
      <c r="D9" s="72">
        <v>4</v>
      </c>
      <c r="E9" s="72">
        <v>5</v>
      </c>
      <c r="F9" s="72">
        <v>6</v>
      </c>
      <c r="G9" s="72">
        <v>7</v>
      </c>
      <c r="H9" s="72">
        <v>8</v>
      </c>
      <c r="I9" s="72">
        <v>9</v>
      </c>
      <c r="J9" s="72">
        <v>10</v>
      </c>
      <c r="K9" s="72">
        <v>11</v>
      </c>
      <c r="L9" s="72">
        <v>12</v>
      </c>
      <c r="M9" s="72">
        <v>13</v>
      </c>
      <c r="N9" s="72">
        <v>14</v>
      </c>
      <c r="O9" s="72">
        <v>15</v>
      </c>
      <c r="P9" s="72">
        <v>16</v>
      </c>
      <c r="Q9" s="72">
        <v>17</v>
      </c>
      <c r="R9" s="72">
        <v>18</v>
      </c>
      <c r="S9" s="72">
        <v>19</v>
      </c>
      <c r="T9" s="72">
        <v>20</v>
      </c>
      <c r="U9" s="72">
        <v>21</v>
      </c>
      <c r="V9" s="72">
        <v>22</v>
      </c>
      <c r="W9" s="72">
        <v>23</v>
      </c>
      <c r="X9" s="72">
        <v>24</v>
      </c>
      <c r="Y9" s="72">
        <v>25</v>
      </c>
      <c r="Z9" s="72">
        <v>26</v>
      </c>
      <c r="AA9" s="72">
        <v>27</v>
      </c>
      <c r="AB9" s="72">
        <v>28</v>
      </c>
      <c r="AC9" s="72">
        <v>29</v>
      </c>
      <c r="AD9" s="72">
        <v>30</v>
      </c>
      <c r="AE9" s="72">
        <v>31</v>
      </c>
      <c r="AF9" s="72">
        <v>32</v>
      </c>
      <c r="AG9" s="72">
        <v>33</v>
      </c>
      <c r="AH9" s="72">
        <v>34</v>
      </c>
      <c r="AI9" s="72">
        <v>35</v>
      </c>
      <c r="AJ9" s="72">
        <v>36</v>
      </c>
      <c r="AK9" s="72">
        <v>37</v>
      </c>
      <c r="AL9" s="72">
        <v>38</v>
      </c>
      <c r="AM9" s="72">
        <v>39</v>
      </c>
      <c r="AN9" s="72">
        <v>40</v>
      </c>
      <c r="AO9" s="72">
        <v>41</v>
      </c>
      <c r="AP9" s="72">
        <v>42</v>
      </c>
      <c r="AQ9" s="72">
        <v>43</v>
      </c>
      <c r="AR9" s="72">
        <v>44</v>
      </c>
      <c r="AS9" s="72">
        <v>45</v>
      </c>
      <c r="AT9" s="72">
        <v>46</v>
      </c>
      <c r="AU9" s="72">
        <v>47</v>
      </c>
      <c r="AV9" s="72">
        <v>48</v>
      </c>
      <c r="AW9" s="72">
        <v>49</v>
      </c>
      <c r="AX9" s="72">
        <v>50</v>
      </c>
      <c r="AY9" s="72">
        <v>51</v>
      </c>
      <c r="AZ9" s="72">
        <v>52</v>
      </c>
    </row>
    <row r="10" spans="1:52" s="73" customFormat="1" ht="26.25" customHeight="1" outlineLevel="1" x14ac:dyDescent="0.25">
      <c r="A10" s="72"/>
      <c r="B10" s="114" t="s">
        <v>176</v>
      </c>
      <c r="C10" s="114"/>
      <c r="D10" s="114"/>
      <c r="E10" s="74">
        <f>E11+E15</f>
        <v>16500</v>
      </c>
      <c r="F10" s="74">
        <f t="shared" ref="F10:AF10" si="0">F11+F15</f>
        <v>0</v>
      </c>
      <c r="G10" s="74">
        <f t="shared" si="0"/>
        <v>16500</v>
      </c>
      <c r="H10" s="74">
        <f t="shared" si="0"/>
        <v>0</v>
      </c>
      <c r="I10" s="74">
        <f t="shared" si="0"/>
        <v>1500</v>
      </c>
      <c r="J10" s="74">
        <f t="shared" si="0"/>
        <v>0</v>
      </c>
      <c r="K10" s="74">
        <f t="shared" si="0"/>
        <v>1500</v>
      </c>
      <c r="L10" s="74">
        <f t="shared" si="0"/>
        <v>0</v>
      </c>
      <c r="M10" s="74">
        <f t="shared" si="0"/>
        <v>1500</v>
      </c>
      <c r="N10" s="74">
        <f t="shared" si="0"/>
        <v>0</v>
      </c>
      <c r="O10" s="74">
        <f t="shared" si="0"/>
        <v>1500</v>
      </c>
      <c r="P10" s="74">
        <f t="shared" si="0"/>
        <v>0</v>
      </c>
      <c r="Q10" s="74">
        <f t="shared" si="0"/>
        <v>1500</v>
      </c>
      <c r="R10" s="74">
        <f t="shared" si="0"/>
        <v>0</v>
      </c>
      <c r="S10" s="74">
        <f t="shared" si="0"/>
        <v>1500</v>
      </c>
      <c r="T10" s="74">
        <f t="shared" si="0"/>
        <v>0</v>
      </c>
      <c r="U10" s="74">
        <f t="shared" si="0"/>
        <v>1500</v>
      </c>
      <c r="V10" s="74">
        <f t="shared" si="0"/>
        <v>0</v>
      </c>
      <c r="W10" s="74">
        <f t="shared" si="0"/>
        <v>1500</v>
      </c>
      <c r="X10" s="74">
        <f t="shared" si="0"/>
        <v>0</v>
      </c>
      <c r="Y10" s="74">
        <f t="shared" si="0"/>
        <v>1500</v>
      </c>
      <c r="Z10" s="74">
        <f t="shared" si="0"/>
        <v>0</v>
      </c>
      <c r="AA10" s="74">
        <f t="shared" si="0"/>
        <v>1500</v>
      </c>
      <c r="AB10" s="74">
        <f t="shared" si="0"/>
        <v>0</v>
      </c>
      <c r="AC10" s="74">
        <f t="shared" si="0"/>
        <v>1500</v>
      </c>
      <c r="AD10" s="74">
        <f t="shared" si="0"/>
        <v>0</v>
      </c>
      <c r="AE10" s="74">
        <f t="shared" si="0"/>
        <v>1500</v>
      </c>
      <c r="AF10" s="74">
        <f t="shared" si="0"/>
        <v>0</v>
      </c>
      <c r="AG10" s="74">
        <f t="shared" ref="AG10:AZ10" si="1">AG11+AG15</f>
        <v>1500</v>
      </c>
      <c r="AH10" s="74">
        <f t="shared" si="1"/>
        <v>0</v>
      </c>
      <c r="AI10" s="74">
        <f t="shared" si="1"/>
        <v>1500</v>
      </c>
      <c r="AJ10" s="74">
        <f t="shared" si="1"/>
        <v>0</v>
      </c>
      <c r="AK10" s="74">
        <f t="shared" si="1"/>
        <v>1500</v>
      </c>
      <c r="AL10" s="74">
        <f t="shared" si="1"/>
        <v>0</v>
      </c>
      <c r="AM10" s="74">
        <f t="shared" si="1"/>
        <v>1500</v>
      </c>
      <c r="AN10" s="74">
        <f t="shared" si="1"/>
        <v>0</v>
      </c>
      <c r="AO10" s="74">
        <f t="shared" si="1"/>
        <v>1500</v>
      </c>
      <c r="AP10" s="74">
        <f t="shared" si="1"/>
        <v>0</v>
      </c>
      <c r="AQ10" s="74">
        <f t="shared" si="1"/>
        <v>1500</v>
      </c>
      <c r="AR10" s="74">
        <f t="shared" si="1"/>
        <v>0</v>
      </c>
      <c r="AS10" s="74">
        <f t="shared" si="1"/>
        <v>1500</v>
      </c>
      <c r="AT10" s="74">
        <f t="shared" si="1"/>
        <v>0</v>
      </c>
      <c r="AU10" s="74">
        <f t="shared" si="1"/>
        <v>1500</v>
      </c>
      <c r="AV10" s="74">
        <f t="shared" si="1"/>
        <v>0</v>
      </c>
      <c r="AW10" s="74">
        <f t="shared" si="1"/>
        <v>1500</v>
      </c>
      <c r="AX10" s="74">
        <f t="shared" si="1"/>
        <v>0</v>
      </c>
      <c r="AY10" s="74">
        <f t="shared" si="1"/>
        <v>1500</v>
      </c>
      <c r="AZ10" s="74">
        <f t="shared" si="1"/>
        <v>0</v>
      </c>
    </row>
    <row r="11" spans="1:52" s="73" customFormat="1" ht="47.25" customHeight="1" outlineLevel="2" x14ac:dyDescent="0.25">
      <c r="A11" s="72" t="s">
        <v>177</v>
      </c>
      <c r="B11" s="115" t="s">
        <v>185</v>
      </c>
      <c r="C11" s="115"/>
      <c r="D11" s="115"/>
      <c r="E11" s="74">
        <f t="shared" ref="E11:AF11" si="2">SUM(E12:E14)</f>
        <v>12650</v>
      </c>
      <c r="F11" s="74">
        <f t="shared" si="2"/>
        <v>0</v>
      </c>
      <c r="G11" s="74">
        <f t="shared" si="2"/>
        <v>12650</v>
      </c>
      <c r="H11" s="74">
        <f t="shared" si="2"/>
        <v>0</v>
      </c>
      <c r="I11" s="74">
        <f t="shared" si="2"/>
        <v>1150</v>
      </c>
      <c r="J11" s="74">
        <f t="shared" si="2"/>
        <v>0</v>
      </c>
      <c r="K11" s="74">
        <f t="shared" si="2"/>
        <v>1150</v>
      </c>
      <c r="L11" s="74">
        <f t="shared" si="2"/>
        <v>0</v>
      </c>
      <c r="M11" s="74">
        <f t="shared" si="2"/>
        <v>1150</v>
      </c>
      <c r="N11" s="74">
        <f t="shared" si="2"/>
        <v>0</v>
      </c>
      <c r="O11" s="74">
        <f t="shared" si="2"/>
        <v>1150</v>
      </c>
      <c r="P11" s="74">
        <f t="shared" si="2"/>
        <v>0</v>
      </c>
      <c r="Q11" s="74">
        <f t="shared" si="2"/>
        <v>1150</v>
      </c>
      <c r="R11" s="74">
        <f t="shared" si="2"/>
        <v>0</v>
      </c>
      <c r="S11" s="74">
        <f t="shared" si="2"/>
        <v>1150</v>
      </c>
      <c r="T11" s="74">
        <f t="shared" si="2"/>
        <v>0</v>
      </c>
      <c r="U11" s="74">
        <f t="shared" si="2"/>
        <v>1150</v>
      </c>
      <c r="V11" s="74">
        <f t="shared" si="2"/>
        <v>0</v>
      </c>
      <c r="W11" s="74">
        <f t="shared" si="2"/>
        <v>1150</v>
      </c>
      <c r="X11" s="74">
        <f t="shared" si="2"/>
        <v>0</v>
      </c>
      <c r="Y11" s="74">
        <f t="shared" si="2"/>
        <v>1150</v>
      </c>
      <c r="Z11" s="74">
        <f t="shared" si="2"/>
        <v>0</v>
      </c>
      <c r="AA11" s="74">
        <f t="shared" si="2"/>
        <v>1150</v>
      </c>
      <c r="AB11" s="74">
        <f t="shared" si="2"/>
        <v>0</v>
      </c>
      <c r="AC11" s="74">
        <f t="shared" si="2"/>
        <v>1150</v>
      </c>
      <c r="AD11" s="74">
        <f t="shared" si="2"/>
        <v>0</v>
      </c>
      <c r="AE11" s="74">
        <f t="shared" si="2"/>
        <v>1150</v>
      </c>
      <c r="AF11" s="74">
        <f t="shared" si="2"/>
        <v>0</v>
      </c>
      <c r="AG11" s="74">
        <f t="shared" ref="AG11" si="3">SUM(AG12:AG14)</f>
        <v>1150</v>
      </c>
      <c r="AH11" s="74">
        <f t="shared" ref="AH11" si="4">SUM(AH12:AH14)</f>
        <v>0</v>
      </c>
      <c r="AI11" s="74">
        <f t="shared" ref="AI11" si="5">SUM(AI12:AI14)</f>
        <v>1150</v>
      </c>
      <c r="AJ11" s="74">
        <f t="shared" ref="AJ11" si="6">SUM(AJ12:AJ14)</f>
        <v>0</v>
      </c>
      <c r="AK11" s="74">
        <f t="shared" ref="AK11" si="7">SUM(AK12:AK14)</f>
        <v>1150</v>
      </c>
      <c r="AL11" s="74">
        <f t="shared" ref="AL11" si="8">SUM(AL12:AL14)</f>
        <v>0</v>
      </c>
      <c r="AM11" s="74">
        <f t="shared" ref="AM11" si="9">SUM(AM12:AM14)</f>
        <v>1150</v>
      </c>
      <c r="AN11" s="74">
        <f t="shared" ref="AN11" si="10">SUM(AN12:AN14)</f>
        <v>0</v>
      </c>
      <c r="AO11" s="74">
        <f t="shared" ref="AO11" si="11">SUM(AO12:AO14)</f>
        <v>1150</v>
      </c>
      <c r="AP11" s="74">
        <f t="shared" ref="AP11" si="12">SUM(AP12:AP14)</f>
        <v>0</v>
      </c>
      <c r="AQ11" s="74">
        <f t="shared" ref="AQ11" si="13">SUM(AQ12:AQ14)</f>
        <v>1150</v>
      </c>
      <c r="AR11" s="74">
        <f t="shared" ref="AR11" si="14">SUM(AR12:AR14)</f>
        <v>0</v>
      </c>
      <c r="AS11" s="74">
        <f t="shared" ref="AS11" si="15">SUM(AS12:AS14)</f>
        <v>1150</v>
      </c>
      <c r="AT11" s="74">
        <f t="shared" ref="AT11" si="16">SUM(AT12:AT14)</f>
        <v>0</v>
      </c>
      <c r="AU11" s="74">
        <f t="shared" ref="AU11" si="17">SUM(AU12:AU14)</f>
        <v>1150</v>
      </c>
      <c r="AV11" s="74">
        <f t="shared" ref="AV11" si="18">SUM(AV12:AV14)</f>
        <v>0</v>
      </c>
      <c r="AW11" s="74">
        <f t="shared" ref="AW11" si="19">SUM(AW12:AW14)</f>
        <v>1150</v>
      </c>
      <c r="AX11" s="74">
        <f t="shared" ref="AX11" si="20">SUM(AX12:AX14)</f>
        <v>0</v>
      </c>
      <c r="AY11" s="74">
        <f t="shared" ref="AY11" si="21">SUM(AY12:AY14)</f>
        <v>1150</v>
      </c>
      <c r="AZ11" s="74">
        <f t="shared" ref="AZ11" si="22">SUM(AZ12:AZ14)</f>
        <v>0</v>
      </c>
    </row>
    <row r="12" spans="1:52" ht="120.75" customHeight="1" outlineLevel="3" x14ac:dyDescent="0.25">
      <c r="A12" s="79" t="s">
        <v>178</v>
      </c>
      <c r="B12" s="80" t="s">
        <v>184</v>
      </c>
      <c r="C12" s="78" t="s">
        <v>60</v>
      </c>
      <c r="D12" s="78" t="s">
        <v>60</v>
      </c>
      <c r="E12" s="75">
        <f t="shared" ref="E12:E14" si="23">SUM(F12:H12)</f>
        <v>5500</v>
      </c>
      <c r="F12" s="76">
        <f>J12+N12+R12+V12+Z12+AD12+AH12+AL12+AP12+AT12+AX12</f>
        <v>0</v>
      </c>
      <c r="G12" s="76">
        <f>K12+O12+S12+W12+AA12+AE12+AI12+AM12+AQ12+AU12+AY12</f>
        <v>5500</v>
      </c>
      <c r="H12" s="76">
        <f>L12+P12+T12+X12+AB12+AF12+AJ12+AN12+AR12+AV12+AZ12</f>
        <v>0</v>
      </c>
      <c r="I12" s="74">
        <f>SUM(J12:L12)</f>
        <v>500</v>
      </c>
      <c r="J12" s="77">
        <v>0</v>
      </c>
      <c r="K12" s="81">
        <v>500</v>
      </c>
      <c r="L12" s="77">
        <v>0</v>
      </c>
      <c r="M12" s="74">
        <f>SUM(N12:P12)</f>
        <v>500</v>
      </c>
      <c r="N12" s="77">
        <v>0</v>
      </c>
      <c r="O12" s="81">
        <v>500</v>
      </c>
      <c r="P12" s="77">
        <v>0</v>
      </c>
      <c r="Q12" s="74">
        <f>SUM(R12:T12)</f>
        <v>500</v>
      </c>
      <c r="R12" s="77">
        <v>0</v>
      </c>
      <c r="S12" s="81">
        <v>500</v>
      </c>
      <c r="T12" s="77">
        <v>0</v>
      </c>
      <c r="U12" s="74">
        <f>SUM(V12:X12)</f>
        <v>500</v>
      </c>
      <c r="V12" s="77">
        <v>0</v>
      </c>
      <c r="W12" s="81">
        <v>500</v>
      </c>
      <c r="X12" s="77">
        <v>0</v>
      </c>
      <c r="Y12" s="74">
        <f>SUM(Z12:AB12)</f>
        <v>500</v>
      </c>
      <c r="Z12" s="77">
        <v>0</v>
      </c>
      <c r="AA12" s="81">
        <v>500</v>
      </c>
      <c r="AB12" s="77">
        <v>0</v>
      </c>
      <c r="AC12" s="74">
        <f>SUM(AD12:AF12)</f>
        <v>500</v>
      </c>
      <c r="AD12" s="77">
        <v>0</v>
      </c>
      <c r="AE12" s="81">
        <v>500</v>
      </c>
      <c r="AF12" s="77">
        <v>0</v>
      </c>
      <c r="AG12" s="74">
        <f>SUM(AH12:AJ12)</f>
        <v>500</v>
      </c>
      <c r="AH12" s="77">
        <v>0</v>
      </c>
      <c r="AI12" s="81">
        <v>500</v>
      </c>
      <c r="AJ12" s="77">
        <v>0</v>
      </c>
      <c r="AK12" s="74">
        <f>SUM(AL12:AN12)</f>
        <v>500</v>
      </c>
      <c r="AL12" s="77">
        <v>0</v>
      </c>
      <c r="AM12" s="81">
        <v>500</v>
      </c>
      <c r="AN12" s="77">
        <v>0</v>
      </c>
      <c r="AO12" s="74">
        <f>SUM(AP12:AR12)</f>
        <v>500</v>
      </c>
      <c r="AP12" s="77">
        <v>0</v>
      </c>
      <c r="AQ12" s="81">
        <v>500</v>
      </c>
      <c r="AR12" s="77">
        <v>0</v>
      </c>
      <c r="AS12" s="74">
        <f>SUM(AT12:AV12)</f>
        <v>500</v>
      </c>
      <c r="AT12" s="77">
        <v>0</v>
      </c>
      <c r="AU12" s="81">
        <v>500</v>
      </c>
      <c r="AV12" s="77">
        <v>0</v>
      </c>
      <c r="AW12" s="74">
        <f>SUM(AX12:AZ12)</f>
        <v>500</v>
      </c>
      <c r="AX12" s="77">
        <v>0</v>
      </c>
      <c r="AY12" s="81">
        <v>500</v>
      </c>
      <c r="AZ12" s="77">
        <v>0</v>
      </c>
    </row>
    <row r="13" spans="1:52" ht="102.75" customHeight="1" outlineLevel="3" x14ac:dyDescent="0.25">
      <c r="A13" s="79" t="s">
        <v>179</v>
      </c>
      <c r="B13" s="80" t="s">
        <v>206</v>
      </c>
      <c r="C13" s="78" t="s">
        <v>60</v>
      </c>
      <c r="D13" s="78" t="s">
        <v>60</v>
      </c>
      <c r="E13" s="75">
        <f t="shared" si="23"/>
        <v>1650</v>
      </c>
      <c r="F13" s="76">
        <f t="shared" ref="F13:F14" si="24">J13+N13+R13+V13+Z13+AD13+AH13+AL13+AP13+AT13+AX13</f>
        <v>0</v>
      </c>
      <c r="G13" s="76">
        <f t="shared" ref="G13:G14" si="25">K13+O13+S13+W13+AA13+AE13+AI13+AM13+AQ13+AU13+AY13</f>
        <v>1650</v>
      </c>
      <c r="H13" s="76">
        <f t="shared" ref="H13:H14" si="26">L13+P13+T13+X13+AB13+AF13+AJ13+AN13+AR13+AV13+AZ13</f>
        <v>0</v>
      </c>
      <c r="I13" s="74">
        <f>SUM(J13:L13)</f>
        <v>150</v>
      </c>
      <c r="J13" s="77">
        <v>0</v>
      </c>
      <c r="K13" s="81">
        <v>150</v>
      </c>
      <c r="L13" s="77">
        <v>0</v>
      </c>
      <c r="M13" s="74">
        <f>SUM(N13:P13)</f>
        <v>150</v>
      </c>
      <c r="N13" s="77">
        <v>0</v>
      </c>
      <c r="O13" s="81">
        <v>150</v>
      </c>
      <c r="P13" s="77">
        <v>0</v>
      </c>
      <c r="Q13" s="74">
        <f>SUM(R13:T13)</f>
        <v>150</v>
      </c>
      <c r="R13" s="77">
        <v>0</v>
      </c>
      <c r="S13" s="81">
        <v>150</v>
      </c>
      <c r="T13" s="77">
        <v>0</v>
      </c>
      <c r="U13" s="74">
        <f>SUM(V13:X13)</f>
        <v>150</v>
      </c>
      <c r="V13" s="77">
        <v>0</v>
      </c>
      <c r="W13" s="81">
        <v>150</v>
      </c>
      <c r="X13" s="77">
        <v>0</v>
      </c>
      <c r="Y13" s="74">
        <f>SUM(Z13:AB13)</f>
        <v>150</v>
      </c>
      <c r="Z13" s="77">
        <v>0</v>
      </c>
      <c r="AA13" s="81">
        <v>150</v>
      </c>
      <c r="AB13" s="77">
        <v>0</v>
      </c>
      <c r="AC13" s="74">
        <f>SUM(AD13:AF13)</f>
        <v>150</v>
      </c>
      <c r="AD13" s="77">
        <v>0</v>
      </c>
      <c r="AE13" s="81">
        <v>150</v>
      </c>
      <c r="AF13" s="77">
        <v>0</v>
      </c>
      <c r="AG13" s="74">
        <f>SUM(AH13:AJ13)</f>
        <v>150</v>
      </c>
      <c r="AH13" s="77">
        <v>0</v>
      </c>
      <c r="AI13" s="81">
        <v>150</v>
      </c>
      <c r="AJ13" s="77">
        <v>0</v>
      </c>
      <c r="AK13" s="74">
        <f>SUM(AL13:AN13)</f>
        <v>150</v>
      </c>
      <c r="AL13" s="77">
        <v>0</v>
      </c>
      <c r="AM13" s="81">
        <v>150</v>
      </c>
      <c r="AN13" s="77">
        <v>0</v>
      </c>
      <c r="AO13" s="74">
        <f>SUM(AP13:AR13)</f>
        <v>150</v>
      </c>
      <c r="AP13" s="77">
        <v>0</v>
      </c>
      <c r="AQ13" s="81">
        <v>150</v>
      </c>
      <c r="AR13" s="77">
        <v>0</v>
      </c>
      <c r="AS13" s="74">
        <f>SUM(AT13:AV13)</f>
        <v>150</v>
      </c>
      <c r="AT13" s="77">
        <v>0</v>
      </c>
      <c r="AU13" s="81">
        <v>150</v>
      </c>
      <c r="AV13" s="77">
        <v>0</v>
      </c>
      <c r="AW13" s="74">
        <f>SUM(AX13:AZ13)</f>
        <v>150</v>
      </c>
      <c r="AX13" s="77">
        <v>0</v>
      </c>
      <c r="AY13" s="81">
        <v>150</v>
      </c>
      <c r="AZ13" s="77">
        <v>0</v>
      </c>
    </row>
    <row r="14" spans="1:52" ht="83.25" customHeight="1" outlineLevel="3" x14ac:dyDescent="0.25">
      <c r="A14" s="79" t="s">
        <v>180</v>
      </c>
      <c r="B14" s="80" t="s">
        <v>207</v>
      </c>
      <c r="C14" s="78" t="s">
        <v>60</v>
      </c>
      <c r="D14" s="78" t="s">
        <v>60</v>
      </c>
      <c r="E14" s="75">
        <f t="shared" si="23"/>
        <v>5500</v>
      </c>
      <c r="F14" s="76">
        <f t="shared" si="24"/>
        <v>0</v>
      </c>
      <c r="G14" s="76">
        <f t="shared" si="25"/>
        <v>5500</v>
      </c>
      <c r="H14" s="76">
        <f t="shared" si="26"/>
        <v>0</v>
      </c>
      <c r="I14" s="74">
        <f>K14</f>
        <v>500</v>
      </c>
      <c r="J14" s="77">
        <v>0</v>
      </c>
      <c r="K14" s="81">
        <v>500</v>
      </c>
      <c r="L14" s="77">
        <v>0</v>
      </c>
      <c r="M14" s="74">
        <f>O14</f>
        <v>500</v>
      </c>
      <c r="N14" s="77">
        <v>0</v>
      </c>
      <c r="O14" s="81">
        <v>500</v>
      </c>
      <c r="P14" s="77">
        <v>0</v>
      </c>
      <c r="Q14" s="74">
        <f>S14</f>
        <v>500</v>
      </c>
      <c r="R14" s="77">
        <v>0</v>
      </c>
      <c r="S14" s="81">
        <v>500</v>
      </c>
      <c r="T14" s="77">
        <v>0</v>
      </c>
      <c r="U14" s="74">
        <f>W14</f>
        <v>500</v>
      </c>
      <c r="V14" s="77">
        <v>0</v>
      </c>
      <c r="W14" s="81">
        <v>500</v>
      </c>
      <c r="X14" s="77">
        <v>0</v>
      </c>
      <c r="Y14" s="74">
        <f>AA14</f>
        <v>500</v>
      </c>
      <c r="Z14" s="77">
        <v>0</v>
      </c>
      <c r="AA14" s="81">
        <v>500</v>
      </c>
      <c r="AB14" s="77">
        <v>0</v>
      </c>
      <c r="AC14" s="74">
        <f>AE14</f>
        <v>500</v>
      </c>
      <c r="AD14" s="77">
        <v>0</v>
      </c>
      <c r="AE14" s="81">
        <v>500</v>
      </c>
      <c r="AF14" s="77">
        <v>0</v>
      </c>
      <c r="AG14" s="74">
        <f>AI14</f>
        <v>500</v>
      </c>
      <c r="AH14" s="77">
        <v>0</v>
      </c>
      <c r="AI14" s="81">
        <v>500</v>
      </c>
      <c r="AJ14" s="77">
        <v>0</v>
      </c>
      <c r="AK14" s="74">
        <f>AM14</f>
        <v>500</v>
      </c>
      <c r="AL14" s="77">
        <v>0</v>
      </c>
      <c r="AM14" s="81">
        <v>500</v>
      </c>
      <c r="AN14" s="77">
        <v>0</v>
      </c>
      <c r="AO14" s="74">
        <f>AQ14</f>
        <v>500</v>
      </c>
      <c r="AP14" s="77">
        <v>0</v>
      </c>
      <c r="AQ14" s="81">
        <v>500</v>
      </c>
      <c r="AR14" s="77">
        <v>0</v>
      </c>
      <c r="AS14" s="74">
        <f>AU14</f>
        <v>500</v>
      </c>
      <c r="AT14" s="77">
        <v>0</v>
      </c>
      <c r="AU14" s="81">
        <v>500</v>
      </c>
      <c r="AV14" s="77">
        <v>0</v>
      </c>
      <c r="AW14" s="74">
        <f>AY14</f>
        <v>500</v>
      </c>
      <c r="AX14" s="77">
        <v>0</v>
      </c>
      <c r="AY14" s="81">
        <v>500</v>
      </c>
      <c r="AZ14" s="77">
        <v>0</v>
      </c>
    </row>
    <row r="15" spans="1:52" s="73" customFormat="1" ht="47.25" customHeight="1" outlineLevel="2" x14ac:dyDescent="0.25">
      <c r="A15" s="72" t="s">
        <v>181</v>
      </c>
      <c r="B15" s="115" t="s">
        <v>186</v>
      </c>
      <c r="C15" s="115"/>
      <c r="D15" s="115"/>
      <c r="E15" s="74">
        <f>E16</f>
        <v>3850</v>
      </c>
      <c r="F15" s="74">
        <f t="shared" ref="F15:AZ15" si="27">F16</f>
        <v>0</v>
      </c>
      <c r="G15" s="74">
        <f t="shared" si="27"/>
        <v>3850</v>
      </c>
      <c r="H15" s="74">
        <f t="shared" si="27"/>
        <v>0</v>
      </c>
      <c r="I15" s="74">
        <f t="shared" si="27"/>
        <v>350</v>
      </c>
      <c r="J15" s="74">
        <f t="shared" si="27"/>
        <v>0</v>
      </c>
      <c r="K15" s="74">
        <f t="shared" si="27"/>
        <v>350</v>
      </c>
      <c r="L15" s="74">
        <f t="shared" si="27"/>
        <v>0</v>
      </c>
      <c r="M15" s="74">
        <f t="shared" si="27"/>
        <v>350</v>
      </c>
      <c r="N15" s="74">
        <f t="shared" si="27"/>
        <v>0</v>
      </c>
      <c r="O15" s="74">
        <f t="shared" si="27"/>
        <v>350</v>
      </c>
      <c r="P15" s="74">
        <f t="shared" si="27"/>
        <v>0</v>
      </c>
      <c r="Q15" s="74">
        <f t="shared" si="27"/>
        <v>350</v>
      </c>
      <c r="R15" s="74">
        <f t="shared" si="27"/>
        <v>0</v>
      </c>
      <c r="S15" s="74">
        <f t="shared" si="27"/>
        <v>350</v>
      </c>
      <c r="T15" s="74">
        <f t="shared" si="27"/>
        <v>0</v>
      </c>
      <c r="U15" s="74">
        <f t="shared" si="27"/>
        <v>350</v>
      </c>
      <c r="V15" s="74">
        <f t="shared" si="27"/>
        <v>0</v>
      </c>
      <c r="W15" s="74">
        <f t="shared" si="27"/>
        <v>350</v>
      </c>
      <c r="X15" s="74">
        <f t="shared" si="27"/>
        <v>0</v>
      </c>
      <c r="Y15" s="74">
        <f t="shared" si="27"/>
        <v>350</v>
      </c>
      <c r="Z15" s="74">
        <f t="shared" si="27"/>
        <v>0</v>
      </c>
      <c r="AA15" s="74">
        <f t="shared" si="27"/>
        <v>350</v>
      </c>
      <c r="AB15" s="74">
        <f t="shared" si="27"/>
        <v>0</v>
      </c>
      <c r="AC15" s="74">
        <f t="shared" si="27"/>
        <v>350</v>
      </c>
      <c r="AD15" s="74">
        <f t="shared" si="27"/>
        <v>0</v>
      </c>
      <c r="AE15" s="74">
        <f t="shared" si="27"/>
        <v>350</v>
      </c>
      <c r="AF15" s="74">
        <f t="shared" si="27"/>
        <v>0</v>
      </c>
      <c r="AG15" s="74">
        <f t="shared" si="27"/>
        <v>350</v>
      </c>
      <c r="AH15" s="74">
        <f t="shared" si="27"/>
        <v>0</v>
      </c>
      <c r="AI15" s="74">
        <f t="shared" si="27"/>
        <v>350</v>
      </c>
      <c r="AJ15" s="74">
        <f t="shared" si="27"/>
        <v>0</v>
      </c>
      <c r="AK15" s="74">
        <f t="shared" si="27"/>
        <v>350</v>
      </c>
      <c r="AL15" s="74">
        <f t="shared" si="27"/>
        <v>0</v>
      </c>
      <c r="AM15" s="74">
        <f t="shared" si="27"/>
        <v>350</v>
      </c>
      <c r="AN15" s="74">
        <f t="shared" si="27"/>
        <v>0</v>
      </c>
      <c r="AO15" s="74">
        <f t="shared" si="27"/>
        <v>350</v>
      </c>
      <c r="AP15" s="74">
        <f t="shared" si="27"/>
        <v>0</v>
      </c>
      <c r="AQ15" s="74">
        <f t="shared" si="27"/>
        <v>350</v>
      </c>
      <c r="AR15" s="74">
        <f t="shared" si="27"/>
        <v>0</v>
      </c>
      <c r="AS15" s="74">
        <f t="shared" si="27"/>
        <v>350</v>
      </c>
      <c r="AT15" s="74">
        <f t="shared" si="27"/>
        <v>0</v>
      </c>
      <c r="AU15" s="74">
        <f t="shared" si="27"/>
        <v>350</v>
      </c>
      <c r="AV15" s="74">
        <f t="shared" si="27"/>
        <v>0</v>
      </c>
      <c r="AW15" s="74">
        <f t="shared" si="27"/>
        <v>350</v>
      </c>
      <c r="AX15" s="74">
        <f t="shared" si="27"/>
        <v>0</v>
      </c>
      <c r="AY15" s="74">
        <f t="shared" si="27"/>
        <v>350</v>
      </c>
      <c r="AZ15" s="74">
        <f t="shared" si="27"/>
        <v>0</v>
      </c>
    </row>
    <row r="16" spans="1:52" ht="188.25" customHeight="1" outlineLevel="3" x14ac:dyDescent="0.25">
      <c r="A16" s="79" t="s">
        <v>182</v>
      </c>
      <c r="B16" s="80" t="s">
        <v>208</v>
      </c>
      <c r="C16" s="78" t="s">
        <v>60</v>
      </c>
      <c r="D16" s="78" t="s">
        <v>60</v>
      </c>
      <c r="E16" s="75">
        <f t="shared" ref="E16" si="28">SUM(F16:H16)</f>
        <v>3850</v>
      </c>
      <c r="F16" s="76">
        <f t="shared" ref="F16" si="29">J16+N16+R16+V16+Z16+AD16+AH16+AL16+AP16+AT16+AX16</f>
        <v>0</v>
      </c>
      <c r="G16" s="76">
        <f t="shared" ref="G16" si="30">K16+O16+S16+W16+AA16+AE16+AI16+AM16+AQ16+AU16+AY16</f>
        <v>3850</v>
      </c>
      <c r="H16" s="76">
        <f t="shared" ref="H16" si="31">L16+P16+T16+X16+AB16+AF16+AJ16+AN16+AR16+AV16+AZ16</f>
        <v>0</v>
      </c>
      <c r="I16" s="74">
        <f>SUM(J16:L16)</f>
        <v>350</v>
      </c>
      <c r="J16" s="77">
        <v>0</v>
      </c>
      <c r="K16" s="82">
        <v>350</v>
      </c>
      <c r="L16" s="83">
        <v>0</v>
      </c>
      <c r="M16" s="74">
        <f>SUM(N16:P16)</f>
        <v>350</v>
      </c>
      <c r="N16" s="77">
        <v>0</v>
      </c>
      <c r="O16" s="82">
        <v>350</v>
      </c>
      <c r="P16" s="83">
        <v>0</v>
      </c>
      <c r="Q16" s="74">
        <f>SUM(R16:T16)</f>
        <v>350</v>
      </c>
      <c r="R16" s="77">
        <v>0</v>
      </c>
      <c r="S16" s="82">
        <v>350</v>
      </c>
      <c r="T16" s="83">
        <v>0</v>
      </c>
      <c r="U16" s="74">
        <f>SUM(V16:X16)</f>
        <v>350</v>
      </c>
      <c r="V16" s="77">
        <v>0</v>
      </c>
      <c r="W16" s="82">
        <v>350</v>
      </c>
      <c r="X16" s="83">
        <v>0</v>
      </c>
      <c r="Y16" s="74">
        <f>SUM(Z16:AB16)</f>
        <v>350</v>
      </c>
      <c r="Z16" s="77">
        <v>0</v>
      </c>
      <c r="AA16" s="82">
        <v>350</v>
      </c>
      <c r="AB16" s="83">
        <v>0</v>
      </c>
      <c r="AC16" s="74">
        <f>SUM(AD16:AF16)</f>
        <v>350</v>
      </c>
      <c r="AD16" s="77">
        <v>0</v>
      </c>
      <c r="AE16" s="82">
        <v>350</v>
      </c>
      <c r="AF16" s="83">
        <v>0</v>
      </c>
      <c r="AG16" s="74">
        <f>SUM(AH16:AJ16)</f>
        <v>350</v>
      </c>
      <c r="AH16" s="77">
        <v>0</v>
      </c>
      <c r="AI16" s="82">
        <v>350</v>
      </c>
      <c r="AJ16" s="83">
        <v>0</v>
      </c>
      <c r="AK16" s="74">
        <f>SUM(AL16:AN16)</f>
        <v>350</v>
      </c>
      <c r="AL16" s="77">
        <v>0</v>
      </c>
      <c r="AM16" s="82">
        <v>350</v>
      </c>
      <c r="AN16" s="83">
        <v>0</v>
      </c>
      <c r="AO16" s="74">
        <f>SUM(AP16:AR16)</f>
        <v>350</v>
      </c>
      <c r="AP16" s="77">
        <v>0</v>
      </c>
      <c r="AQ16" s="82">
        <v>350</v>
      </c>
      <c r="AR16" s="83">
        <v>0</v>
      </c>
      <c r="AS16" s="74">
        <f>SUM(AT16:AV16)</f>
        <v>350</v>
      </c>
      <c r="AT16" s="77">
        <v>0</v>
      </c>
      <c r="AU16" s="82">
        <v>350</v>
      </c>
      <c r="AV16" s="83">
        <v>0</v>
      </c>
      <c r="AW16" s="74">
        <f>SUM(AX16:AZ16)</f>
        <v>350</v>
      </c>
      <c r="AX16" s="77">
        <v>0</v>
      </c>
      <c r="AY16" s="82">
        <v>350</v>
      </c>
      <c r="AZ16" s="83">
        <v>0</v>
      </c>
    </row>
    <row r="21" spans="5:52" x14ac:dyDescent="0.25">
      <c r="E21" s="69"/>
      <c r="F21" s="69"/>
      <c r="G21" s="69"/>
      <c r="H21" s="69"/>
      <c r="I21" s="69"/>
      <c r="J21" s="69"/>
      <c r="K21" s="69"/>
      <c r="L21" s="69"/>
      <c r="M21" s="69"/>
      <c r="N21" s="69"/>
      <c r="O21" s="69"/>
      <c r="P21" s="69"/>
      <c r="Q21" s="69"/>
      <c r="R21" s="69"/>
      <c r="S21" s="69"/>
      <c r="T21" s="69"/>
      <c r="U21" s="69"/>
      <c r="V21" s="69"/>
      <c r="W21" s="69"/>
      <c r="X21" s="69"/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  <c r="AN21" s="69"/>
      <c r="AO21" s="69"/>
      <c r="AP21" s="69"/>
      <c r="AQ21" s="69"/>
      <c r="AR21" s="69"/>
      <c r="AS21" s="69"/>
      <c r="AT21" s="69"/>
      <c r="AU21" s="69"/>
      <c r="AV21" s="69"/>
      <c r="AW21" s="69"/>
      <c r="AX21" s="69"/>
      <c r="AY21" s="69"/>
      <c r="AZ21" s="69"/>
    </row>
  </sheetData>
  <autoFilter ref="A5:H8">
    <filterColumn colId="4" showButton="0"/>
    <filterColumn colId="5" showButton="0"/>
    <filterColumn colId="6" showButton="0"/>
  </autoFilter>
  <dataConsolidate/>
  <mergeCells count="46">
    <mergeCell ref="I2:L2"/>
    <mergeCell ref="H1:L1"/>
    <mergeCell ref="AW7:AW8"/>
    <mergeCell ref="AT7:AV7"/>
    <mergeCell ref="AX7:AZ7"/>
    <mergeCell ref="AS5:AV6"/>
    <mergeCell ref="AW5:AZ6"/>
    <mergeCell ref="AP7:AR7"/>
    <mergeCell ref="AG5:AJ6"/>
    <mergeCell ref="AK5:AN6"/>
    <mergeCell ref="AO5:AR6"/>
    <mergeCell ref="AS7:AS8"/>
    <mergeCell ref="AG7:AG8"/>
    <mergeCell ref="AK7:AK8"/>
    <mergeCell ref="AO7:AO8"/>
    <mergeCell ref="AH7:AJ7"/>
    <mergeCell ref="AL7:AN7"/>
    <mergeCell ref="B15:D15"/>
    <mergeCell ref="M7:M8"/>
    <mergeCell ref="Q7:Q8"/>
    <mergeCell ref="U7:U8"/>
    <mergeCell ref="Y7:Y8"/>
    <mergeCell ref="F7:H7"/>
    <mergeCell ref="AD7:AF7"/>
    <mergeCell ref="Y5:AB6"/>
    <mergeCell ref="AC5:AF6"/>
    <mergeCell ref="B10:D10"/>
    <mergeCell ref="B11:D11"/>
    <mergeCell ref="B3:J3"/>
    <mergeCell ref="AC7:AC8"/>
    <mergeCell ref="A5:A8"/>
    <mergeCell ref="B5:B8"/>
    <mergeCell ref="C5:C8"/>
    <mergeCell ref="D5:D8"/>
    <mergeCell ref="E5:H6"/>
    <mergeCell ref="Z7:AB7"/>
    <mergeCell ref="V7:X7"/>
    <mergeCell ref="I5:L6"/>
    <mergeCell ref="M5:P6"/>
    <mergeCell ref="Q5:T6"/>
    <mergeCell ref="U5:X6"/>
    <mergeCell ref="I7:I8"/>
    <mergeCell ref="E7:E8"/>
    <mergeCell ref="J7:L7"/>
    <mergeCell ref="N7:P7"/>
    <mergeCell ref="R7:T7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53" fitToWidth="0" orientation="landscape" r:id="rId1"/>
  <colBreaks count="3" manualBreakCount="3">
    <brk id="12" max="15" man="1"/>
    <brk id="28" max="15" man="1"/>
    <brk id="44" max="1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AA61"/>
  <sheetViews>
    <sheetView view="pageBreakPreview" zoomScale="80" zoomScaleNormal="70" zoomScaleSheetLayoutView="80" workbookViewId="0">
      <pane xSplit="3" ySplit="4" topLeftCell="E17" activePane="bottomRight" state="frozen"/>
      <selection pane="topRight" activeCell="N1" sqref="N1"/>
      <selection pane="bottomLeft" activeCell="A5" sqref="A5"/>
      <selection pane="bottomRight" activeCell="O26" sqref="O26"/>
    </sheetView>
  </sheetViews>
  <sheetFormatPr defaultColWidth="9.140625" defaultRowHeight="15" outlineLevelRow="3" x14ac:dyDescent="0.25"/>
  <cols>
    <col min="1" max="1" width="10.85546875" style="17" customWidth="1"/>
    <col min="2" max="2" width="18" style="17" customWidth="1"/>
    <col min="3" max="3" width="43.28515625" style="17" customWidth="1"/>
    <col min="4" max="4" width="28.140625" style="17" customWidth="1"/>
    <col min="5" max="5" width="38.28515625" style="17" customWidth="1"/>
    <col min="6" max="6" width="13.85546875" style="17" customWidth="1"/>
    <col min="7" max="11" width="11.7109375" style="17" customWidth="1"/>
    <col min="12" max="12" width="6.85546875" style="17" bestFit="1" customWidth="1"/>
    <col min="13" max="13" width="19.42578125" style="17" customWidth="1"/>
    <col min="14" max="15" width="14.5703125" style="17" customWidth="1"/>
    <col min="16" max="16" width="15" style="17" customWidth="1"/>
    <col min="17" max="18" width="6.85546875" style="17" bestFit="1" customWidth="1"/>
    <col min="19" max="19" width="10.28515625" style="17" bestFit="1" customWidth="1"/>
    <col min="20" max="20" width="6.85546875" style="17" bestFit="1" customWidth="1"/>
    <col min="21" max="21" width="10.28515625" style="17" bestFit="1" customWidth="1"/>
    <col min="22" max="23" width="6.85546875" style="17" bestFit="1" customWidth="1"/>
    <col min="24" max="24" width="10.28515625" style="17" bestFit="1" customWidth="1"/>
    <col min="25" max="25" width="6.85546875" style="17" bestFit="1" customWidth="1"/>
    <col min="26" max="26" width="10.28515625" style="17" bestFit="1" customWidth="1"/>
    <col min="27" max="28" width="6.85546875" style="17" bestFit="1" customWidth="1"/>
    <col min="29" max="29" width="10.28515625" style="17" bestFit="1" customWidth="1"/>
    <col min="30" max="30" width="3.85546875" style="17" bestFit="1" customWidth="1"/>
    <col min="31" max="32" width="9.28515625" style="17" customWidth="1"/>
    <col min="33" max="16384" width="9.140625" style="17"/>
  </cols>
  <sheetData>
    <row r="1" spans="1:24" s="6" customFormat="1" ht="69" customHeight="1" x14ac:dyDescent="0.25">
      <c r="B1" s="7"/>
      <c r="C1" s="8"/>
      <c r="D1" s="8"/>
      <c r="E1" s="9"/>
      <c r="F1" s="10"/>
      <c r="G1" s="10"/>
      <c r="H1" s="10"/>
      <c r="I1" s="10"/>
      <c r="J1" s="11"/>
      <c r="K1" s="12"/>
      <c r="O1" s="144" t="s">
        <v>71</v>
      </c>
      <c r="P1" s="144"/>
      <c r="Q1" s="144"/>
      <c r="R1" s="144"/>
      <c r="S1" s="144"/>
      <c r="T1" s="144"/>
    </row>
    <row r="4" spans="1:24" ht="72.75" customHeight="1" x14ac:dyDescent="0.25">
      <c r="A4" s="13" t="s">
        <v>2</v>
      </c>
      <c r="B4" s="14" t="s">
        <v>72</v>
      </c>
      <c r="C4" s="13" t="s">
        <v>4</v>
      </c>
      <c r="D4" s="14" t="s">
        <v>73</v>
      </c>
      <c r="E4" s="14" t="s">
        <v>74</v>
      </c>
      <c r="F4" s="15" t="s">
        <v>75</v>
      </c>
      <c r="G4" s="15" t="s">
        <v>76</v>
      </c>
      <c r="H4" s="15" t="s">
        <v>77</v>
      </c>
      <c r="I4" s="15" t="s">
        <v>78</v>
      </c>
      <c r="J4" s="15"/>
      <c r="K4" s="15" t="s">
        <v>79</v>
      </c>
      <c r="L4" s="16"/>
      <c r="M4" s="16">
        <v>2019</v>
      </c>
      <c r="N4" s="16" t="s">
        <v>80</v>
      </c>
      <c r="O4" s="16" t="s">
        <v>78</v>
      </c>
      <c r="P4" s="16"/>
      <c r="Q4" s="16"/>
      <c r="R4" s="16"/>
      <c r="S4" s="16"/>
      <c r="T4" s="16"/>
    </row>
    <row r="5" spans="1:24" s="20" customFormat="1" ht="47.25" customHeight="1" outlineLevel="1" x14ac:dyDescent="0.25">
      <c r="A5" s="18">
        <v>1</v>
      </c>
      <c r="B5" s="15"/>
      <c r="C5" s="19" t="s">
        <v>5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</row>
    <row r="6" spans="1:24" s="20" customFormat="1" ht="47.25" customHeight="1" outlineLevel="2" x14ac:dyDescent="0.25">
      <c r="A6" s="18" t="s">
        <v>17</v>
      </c>
      <c r="B6" s="120" t="s">
        <v>81</v>
      </c>
      <c r="C6" s="21" t="s">
        <v>11</v>
      </c>
      <c r="D6" s="15"/>
      <c r="E6" s="15"/>
      <c r="F6" s="15"/>
      <c r="G6" s="15"/>
      <c r="H6" s="15"/>
      <c r="I6" s="15"/>
      <c r="J6" s="15"/>
      <c r="K6" s="15"/>
      <c r="L6" s="15"/>
      <c r="M6" s="22">
        <f>SUM(M7:M9)</f>
        <v>86079.1</v>
      </c>
      <c r="N6" s="23">
        <f>SUM(N7:N9)</f>
        <v>88508.1</v>
      </c>
      <c r="O6" s="23"/>
      <c r="P6" s="23">
        <f>SUM(P7:P9)</f>
        <v>88662.9</v>
      </c>
      <c r="Q6" s="15"/>
      <c r="R6" s="15"/>
      <c r="S6" s="15"/>
      <c r="T6" s="15"/>
    </row>
    <row r="7" spans="1:24" ht="47.25" customHeight="1" outlineLevel="3" x14ac:dyDescent="0.25">
      <c r="A7" s="24" t="s">
        <v>32</v>
      </c>
      <c r="B7" s="120"/>
      <c r="C7" s="25" t="s">
        <v>60</v>
      </c>
      <c r="D7" s="120" t="s">
        <v>82</v>
      </c>
      <c r="E7" s="26" t="s">
        <v>83</v>
      </c>
      <c r="F7" s="16" t="s">
        <v>84</v>
      </c>
      <c r="G7" s="27">
        <v>100</v>
      </c>
      <c r="H7" s="27">
        <v>100</v>
      </c>
      <c r="I7" s="27">
        <v>100</v>
      </c>
      <c r="J7" s="27"/>
      <c r="K7" s="27">
        <v>100</v>
      </c>
      <c r="L7" s="16"/>
      <c r="M7" s="28">
        <f>51852.4+1679.4</f>
        <v>53531.8</v>
      </c>
      <c r="N7" s="29">
        <f>53380.2+1739.2</f>
        <v>55119.399999999994</v>
      </c>
      <c r="O7" s="29"/>
      <c r="P7" s="30">
        <f>53368.7+1733.7</f>
        <v>55102.399999999994</v>
      </c>
      <c r="Q7" s="16"/>
      <c r="R7" s="16"/>
      <c r="S7" s="16"/>
      <c r="T7" s="16"/>
    </row>
    <row r="8" spans="1:24" ht="45" outlineLevel="3" x14ac:dyDescent="0.25">
      <c r="A8" s="24" t="s">
        <v>33</v>
      </c>
      <c r="B8" s="120"/>
      <c r="C8" s="25" t="s">
        <v>6</v>
      </c>
      <c r="D8" s="120"/>
      <c r="E8" s="26" t="s">
        <v>85</v>
      </c>
      <c r="F8" s="16" t="s">
        <v>84</v>
      </c>
      <c r="G8" s="27">
        <v>100</v>
      </c>
      <c r="H8" s="27">
        <v>100</v>
      </c>
      <c r="I8" s="27">
        <v>100</v>
      </c>
      <c r="J8" s="27"/>
      <c r="K8" s="27">
        <v>100</v>
      </c>
      <c r="L8" s="16"/>
      <c r="M8" s="28">
        <f>9998.9+64</f>
        <v>10062.9</v>
      </c>
      <c r="N8" s="29">
        <f>10462.3+64</f>
        <v>10526.3</v>
      </c>
      <c r="O8" s="29"/>
      <c r="P8" s="30">
        <f>10344.9+64</f>
        <v>10408.9</v>
      </c>
      <c r="Q8" s="16"/>
      <c r="R8" s="16"/>
      <c r="S8" s="16"/>
      <c r="T8" s="16"/>
    </row>
    <row r="9" spans="1:24" ht="45" outlineLevel="3" x14ac:dyDescent="0.25">
      <c r="A9" s="24" t="s">
        <v>34</v>
      </c>
      <c r="B9" s="120"/>
      <c r="C9" s="25" t="s">
        <v>62</v>
      </c>
      <c r="D9" s="120"/>
      <c r="E9" s="26" t="s">
        <v>86</v>
      </c>
      <c r="F9" s="16" t="s">
        <v>84</v>
      </c>
      <c r="G9" s="27">
        <v>100</v>
      </c>
      <c r="H9" s="27">
        <v>100</v>
      </c>
      <c r="I9" s="27">
        <v>100</v>
      </c>
      <c r="J9" s="27"/>
      <c r="K9" s="27">
        <v>100</v>
      </c>
      <c r="L9" s="16"/>
      <c r="M9" s="28">
        <f>22345.7+138.7</f>
        <v>22484.400000000001</v>
      </c>
      <c r="N9" s="29">
        <f>22723.7+138.7</f>
        <v>22862.400000000001</v>
      </c>
      <c r="O9" s="29"/>
      <c r="P9" s="30">
        <f>23012.9+138.7</f>
        <v>23151.600000000002</v>
      </c>
      <c r="Q9" s="16"/>
      <c r="R9" s="16"/>
      <c r="S9" s="16"/>
      <c r="T9" s="16"/>
    </row>
    <row r="10" spans="1:24" s="20" customFormat="1" ht="47.25" customHeight="1" outlineLevel="2" x14ac:dyDescent="0.25">
      <c r="A10" s="18" t="s">
        <v>18</v>
      </c>
      <c r="B10" s="120"/>
      <c r="C10" s="21" t="s">
        <v>12</v>
      </c>
      <c r="D10" s="15"/>
      <c r="E10" s="26"/>
      <c r="F10" s="15"/>
      <c r="G10" s="15"/>
      <c r="H10" s="15"/>
      <c r="I10" s="15"/>
      <c r="J10" s="15"/>
      <c r="K10" s="15"/>
      <c r="L10" s="15"/>
      <c r="M10" s="15">
        <f>SUM(M11:M14)</f>
        <v>45</v>
      </c>
      <c r="N10" s="15"/>
      <c r="O10" s="15"/>
      <c r="P10" s="15"/>
      <c r="Q10" s="15"/>
      <c r="R10" s="15"/>
      <c r="S10" s="15"/>
      <c r="T10" s="15"/>
    </row>
    <row r="11" spans="1:24" ht="47.25" customHeight="1" outlineLevel="3" x14ac:dyDescent="0.25">
      <c r="A11" s="24" t="s">
        <v>35</v>
      </c>
      <c r="B11" s="120"/>
      <c r="C11" s="25" t="s">
        <v>60</v>
      </c>
      <c r="D11" s="120" t="s">
        <v>87</v>
      </c>
      <c r="E11" s="120" t="s">
        <v>88</v>
      </c>
      <c r="F11" s="126" t="s">
        <v>84</v>
      </c>
      <c r="G11" s="126">
        <f>(M11+M12+M13+M14)/M10*100</f>
        <v>100</v>
      </c>
      <c r="H11" s="130">
        <v>100</v>
      </c>
      <c r="I11" s="130">
        <v>100</v>
      </c>
      <c r="J11" s="31"/>
      <c r="K11" s="130">
        <v>100</v>
      </c>
      <c r="L11" s="16"/>
      <c r="M11" s="16">
        <v>18</v>
      </c>
      <c r="N11" s="16"/>
      <c r="O11" s="16"/>
      <c r="P11" s="16"/>
      <c r="Q11" s="16"/>
      <c r="R11" s="16"/>
      <c r="S11" s="16"/>
      <c r="T11" s="16"/>
    </row>
    <row r="12" spans="1:24" ht="47.25" customHeight="1" outlineLevel="3" x14ac:dyDescent="0.25">
      <c r="A12" s="24" t="s">
        <v>36</v>
      </c>
      <c r="B12" s="120"/>
      <c r="C12" s="25" t="s">
        <v>6</v>
      </c>
      <c r="D12" s="120"/>
      <c r="E12" s="120"/>
      <c r="F12" s="126"/>
      <c r="G12" s="126"/>
      <c r="H12" s="145"/>
      <c r="I12" s="145"/>
      <c r="J12" s="32"/>
      <c r="K12" s="145"/>
      <c r="L12" s="16"/>
      <c r="M12" s="16">
        <v>5</v>
      </c>
      <c r="N12" s="16"/>
      <c r="O12" s="16"/>
      <c r="P12" s="16"/>
      <c r="Q12" s="16"/>
      <c r="R12" s="16"/>
      <c r="S12" s="16"/>
      <c r="T12" s="16"/>
    </row>
    <row r="13" spans="1:24" ht="47.25" customHeight="1" outlineLevel="3" x14ac:dyDescent="0.25">
      <c r="A13" s="24" t="s">
        <v>37</v>
      </c>
      <c r="B13" s="120"/>
      <c r="C13" s="25" t="s">
        <v>62</v>
      </c>
      <c r="D13" s="120"/>
      <c r="E13" s="120"/>
      <c r="F13" s="126"/>
      <c r="G13" s="126"/>
      <c r="H13" s="145"/>
      <c r="I13" s="145"/>
      <c r="J13" s="32"/>
      <c r="K13" s="145"/>
      <c r="L13" s="16"/>
      <c r="M13" s="16">
        <v>9</v>
      </c>
      <c r="N13" s="16"/>
      <c r="O13" s="16"/>
      <c r="P13" s="16"/>
      <c r="Q13" s="16"/>
      <c r="R13" s="16"/>
      <c r="S13" s="16"/>
      <c r="T13" s="16"/>
    </row>
    <row r="14" spans="1:24" ht="47.25" customHeight="1" outlineLevel="3" x14ac:dyDescent="0.25">
      <c r="A14" s="24" t="s">
        <v>38</v>
      </c>
      <c r="B14" s="120"/>
      <c r="C14" s="25" t="s">
        <v>61</v>
      </c>
      <c r="D14" s="120"/>
      <c r="E14" s="120"/>
      <c r="F14" s="126"/>
      <c r="G14" s="126"/>
      <c r="H14" s="131"/>
      <c r="I14" s="131"/>
      <c r="J14" s="33"/>
      <c r="K14" s="131"/>
      <c r="L14" s="16"/>
      <c r="M14" s="16">
        <v>13</v>
      </c>
      <c r="N14" s="16"/>
      <c r="O14" s="16"/>
      <c r="P14" s="16"/>
      <c r="Q14" s="16"/>
      <c r="R14" s="16"/>
      <c r="S14" s="16"/>
      <c r="T14" s="16"/>
    </row>
    <row r="15" spans="1:24" s="20" customFormat="1" ht="141" customHeight="1" outlineLevel="2" x14ac:dyDescent="0.25">
      <c r="A15" s="18" t="s">
        <v>19</v>
      </c>
      <c r="B15" s="120"/>
      <c r="C15" s="21" t="s">
        <v>89</v>
      </c>
      <c r="D15" s="15"/>
      <c r="E15" s="15"/>
      <c r="F15" s="15"/>
      <c r="G15" s="15"/>
      <c r="H15" s="15"/>
      <c r="I15" s="15"/>
      <c r="J15" s="15"/>
      <c r="K15" s="15"/>
      <c r="L15" s="15"/>
      <c r="M15" s="15">
        <f>SUM(M16:M19)</f>
        <v>15</v>
      </c>
      <c r="N15" s="15">
        <f>SUM(N16:N19)</f>
        <v>17</v>
      </c>
      <c r="O15" s="15">
        <f>SUM(O16:O19)</f>
        <v>15</v>
      </c>
      <c r="P15" s="15">
        <f>SUM(P16:P19)</f>
        <v>17</v>
      </c>
      <c r="Q15" s="15"/>
      <c r="R15" s="15"/>
      <c r="S15" s="15"/>
      <c r="T15" s="15"/>
    </row>
    <row r="16" spans="1:24" ht="22.5" customHeight="1" outlineLevel="3" x14ac:dyDescent="0.25">
      <c r="A16" s="24" t="s">
        <v>39</v>
      </c>
      <c r="B16" s="120"/>
      <c r="C16" s="25" t="s">
        <v>60</v>
      </c>
      <c r="D16" s="123" t="s">
        <v>90</v>
      </c>
      <c r="E16" s="120" t="s">
        <v>91</v>
      </c>
      <c r="F16" s="120"/>
      <c r="G16" s="139">
        <f>M15/50*100</f>
        <v>30</v>
      </c>
      <c r="H16" s="139">
        <f>N15/43*100</f>
        <v>39.534883720930232</v>
      </c>
      <c r="I16" s="139">
        <f>O15/43*100</f>
        <v>34.883720930232556</v>
      </c>
      <c r="J16" s="34"/>
      <c r="K16" s="139">
        <f>P15/43*100</f>
        <v>39.534883720930232</v>
      </c>
      <c r="M16" s="16">
        <v>9</v>
      </c>
      <c r="N16" s="16">
        <v>6</v>
      </c>
      <c r="O16" s="16">
        <v>9</v>
      </c>
      <c r="P16" s="16">
        <v>7</v>
      </c>
      <c r="Q16" s="16"/>
      <c r="R16" s="16"/>
      <c r="S16" s="16"/>
      <c r="T16" s="16"/>
      <c r="U16" s="120" t="s">
        <v>92</v>
      </c>
      <c r="V16" s="120"/>
      <c r="W16" s="120"/>
      <c r="X16" s="120"/>
    </row>
    <row r="17" spans="1:25" ht="27" customHeight="1" outlineLevel="3" x14ac:dyDescent="0.25">
      <c r="A17" s="24" t="s">
        <v>40</v>
      </c>
      <c r="B17" s="120"/>
      <c r="C17" s="25" t="s">
        <v>6</v>
      </c>
      <c r="D17" s="124"/>
      <c r="E17" s="120"/>
      <c r="F17" s="126"/>
      <c r="G17" s="140"/>
      <c r="H17" s="140"/>
      <c r="I17" s="140"/>
      <c r="J17" s="35"/>
      <c r="K17" s="140"/>
      <c r="M17" s="16">
        <v>1</v>
      </c>
      <c r="N17" s="16">
        <v>3</v>
      </c>
      <c r="O17" s="16">
        <v>1</v>
      </c>
      <c r="P17" s="16">
        <v>3</v>
      </c>
      <c r="Q17" s="16"/>
      <c r="R17" s="16"/>
      <c r="S17" s="16"/>
      <c r="T17" s="16"/>
      <c r="U17" s="120"/>
      <c r="V17" s="120"/>
      <c r="W17" s="120"/>
      <c r="X17" s="120"/>
    </row>
    <row r="18" spans="1:25" ht="40.5" customHeight="1" outlineLevel="3" x14ac:dyDescent="0.25">
      <c r="A18" s="24" t="s">
        <v>41</v>
      </c>
      <c r="B18" s="120"/>
      <c r="C18" s="25" t="s">
        <v>62</v>
      </c>
      <c r="D18" s="124"/>
      <c r="E18" s="120"/>
      <c r="F18" s="126"/>
      <c r="G18" s="140"/>
      <c r="H18" s="140"/>
      <c r="I18" s="140"/>
      <c r="J18" s="35"/>
      <c r="K18" s="140"/>
      <c r="M18" s="16">
        <v>3</v>
      </c>
      <c r="N18" s="16">
        <v>0</v>
      </c>
      <c r="O18" s="16">
        <v>2</v>
      </c>
      <c r="P18" s="16">
        <v>0</v>
      </c>
      <c r="Q18" s="16"/>
      <c r="R18" s="16"/>
      <c r="S18" s="16"/>
      <c r="T18" s="16"/>
      <c r="U18" s="120"/>
      <c r="V18" s="120"/>
      <c r="W18" s="120"/>
      <c r="X18" s="120"/>
    </row>
    <row r="19" spans="1:25" ht="27.75" customHeight="1" outlineLevel="3" x14ac:dyDescent="0.25">
      <c r="A19" s="24" t="s">
        <v>42</v>
      </c>
      <c r="B19" s="120"/>
      <c r="C19" s="36" t="s">
        <v>61</v>
      </c>
      <c r="D19" s="124"/>
      <c r="E19" s="120"/>
      <c r="F19" s="126"/>
      <c r="G19" s="141"/>
      <c r="H19" s="141"/>
      <c r="I19" s="141"/>
      <c r="J19" s="37"/>
      <c r="K19" s="141"/>
      <c r="M19" s="16">
        <v>2</v>
      </c>
      <c r="N19" s="16">
        <v>8</v>
      </c>
      <c r="O19" s="16">
        <v>3</v>
      </c>
      <c r="P19" s="16">
        <v>7</v>
      </c>
      <c r="Q19" s="16"/>
      <c r="R19" s="16"/>
      <c r="S19" s="16"/>
      <c r="T19" s="16"/>
      <c r="U19" s="120"/>
      <c r="V19" s="120"/>
      <c r="W19" s="120"/>
      <c r="X19" s="120"/>
    </row>
    <row r="20" spans="1:25" ht="147.75" customHeight="1" outlineLevel="3" x14ac:dyDescent="0.25">
      <c r="A20" s="24"/>
      <c r="B20" s="120"/>
      <c r="C20" s="38"/>
      <c r="D20" s="125"/>
      <c r="E20" s="39" t="s">
        <v>93</v>
      </c>
      <c r="F20" s="24"/>
      <c r="G20" s="27">
        <f>M20/18*100</f>
        <v>5.5555555555555554</v>
      </c>
      <c r="H20" s="27">
        <f>N20/18*100</f>
        <v>5.5555555555555554</v>
      </c>
      <c r="I20" s="27"/>
      <c r="J20" s="27"/>
      <c r="K20" s="27">
        <f>P20/18*100</f>
        <v>27.777777777777779</v>
      </c>
      <c r="M20" s="16">
        <v>1</v>
      </c>
      <c r="N20" s="16">
        <v>1</v>
      </c>
      <c r="O20" s="16"/>
      <c r="P20" s="16">
        <f>4+1</f>
        <v>5</v>
      </c>
      <c r="Q20" s="16"/>
      <c r="R20" s="16"/>
      <c r="S20" s="16"/>
      <c r="T20" s="16"/>
      <c r="U20" s="142" t="s">
        <v>94</v>
      </c>
      <c r="V20" s="143"/>
      <c r="W20" s="143"/>
      <c r="X20" s="143"/>
    </row>
    <row r="21" spans="1:25" ht="22.5" customHeight="1" outlineLevel="3" x14ac:dyDescent="0.25">
      <c r="A21" s="24" t="s">
        <v>39</v>
      </c>
      <c r="B21" s="120"/>
      <c r="C21" s="25" t="s">
        <v>60</v>
      </c>
      <c r="D21" s="40"/>
      <c r="E21" s="120" t="s">
        <v>91</v>
      </c>
      <c r="F21" s="120"/>
      <c r="G21" s="139">
        <f>M20/50*100</f>
        <v>2</v>
      </c>
      <c r="H21" s="139">
        <f>N20/43*100</f>
        <v>2.3255813953488373</v>
      </c>
      <c r="I21" s="34"/>
      <c r="J21" s="34"/>
      <c r="K21" s="139">
        <f>P20/43*100</f>
        <v>11.627906976744185</v>
      </c>
      <c r="M21" s="16">
        <v>9</v>
      </c>
      <c r="N21" s="16">
        <v>6</v>
      </c>
      <c r="O21" s="16"/>
      <c r="P21" s="16">
        <v>6</v>
      </c>
      <c r="Q21" s="16"/>
      <c r="R21" s="16"/>
      <c r="S21" s="16"/>
      <c r="T21" s="16"/>
      <c r="U21" s="120" t="s">
        <v>92</v>
      </c>
      <c r="V21" s="120"/>
      <c r="W21" s="120"/>
      <c r="X21" s="120"/>
    </row>
    <row r="22" spans="1:25" ht="27" customHeight="1" outlineLevel="3" x14ac:dyDescent="0.25">
      <c r="A22" s="24" t="s">
        <v>40</v>
      </c>
      <c r="B22" s="120"/>
      <c r="C22" s="25" t="s">
        <v>6</v>
      </c>
      <c r="D22" s="40"/>
      <c r="E22" s="120"/>
      <c r="F22" s="126"/>
      <c r="G22" s="140"/>
      <c r="H22" s="140"/>
      <c r="I22" s="35"/>
      <c r="J22" s="35"/>
      <c r="K22" s="140"/>
      <c r="M22" s="16">
        <v>1</v>
      </c>
      <c r="N22" s="16">
        <v>3</v>
      </c>
      <c r="O22" s="16"/>
      <c r="P22" s="16">
        <v>2</v>
      </c>
      <c r="Q22" s="16"/>
      <c r="R22" s="16"/>
      <c r="S22" s="16"/>
      <c r="T22" s="16"/>
      <c r="U22" s="120"/>
      <c r="V22" s="120"/>
      <c r="W22" s="120"/>
      <c r="X22" s="120"/>
    </row>
    <row r="23" spans="1:25" ht="40.5" customHeight="1" outlineLevel="3" x14ac:dyDescent="0.25">
      <c r="A23" s="24" t="s">
        <v>41</v>
      </c>
      <c r="B23" s="120"/>
      <c r="C23" s="25" t="s">
        <v>62</v>
      </c>
      <c r="D23" s="40"/>
      <c r="E23" s="120"/>
      <c r="F23" s="126"/>
      <c r="G23" s="140"/>
      <c r="H23" s="140"/>
      <c r="I23" s="35"/>
      <c r="J23" s="35"/>
      <c r="K23" s="140"/>
      <c r="M23" s="16">
        <v>0</v>
      </c>
      <c r="N23" s="16">
        <v>0</v>
      </c>
      <c r="O23" s="16"/>
      <c r="P23" s="16">
        <v>0</v>
      </c>
      <c r="Q23" s="16"/>
      <c r="R23" s="16"/>
      <c r="S23" s="16"/>
      <c r="T23" s="16"/>
      <c r="U23" s="120"/>
      <c r="V23" s="120"/>
      <c r="W23" s="120"/>
      <c r="X23" s="120"/>
    </row>
    <row r="24" spans="1:25" ht="27.75" customHeight="1" outlineLevel="3" x14ac:dyDescent="0.25">
      <c r="A24" s="24" t="s">
        <v>42</v>
      </c>
      <c r="B24" s="120"/>
      <c r="C24" s="36" t="s">
        <v>61</v>
      </c>
      <c r="D24" s="40"/>
      <c r="E24" s="120"/>
      <c r="F24" s="126"/>
      <c r="G24" s="141"/>
      <c r="H24" s="141"/>
      <c r="I24" s="37"/>
      <c r="J24" s="37"/>
      <c r="K24" s="141"/>
      <c r="M24" s="16">
        <v>2</v>
      </c>
      <c r="N24" s="16">
        <v>8</v>
      </c>
      <c r="O24" s="16"/>
      <c r="P24" s="16">
        <v>2</v>
      </c>
      <c r="Q24" s="16"/>
      <c r="R24" s="16"/>
      <c r="S24" s="16"/>
      <c r="T24" s="16"/>
      <c r="U24" s="120"/>
      <c r="V24" s="120"/>
      <c r="W24" s="120"/>
      <c r="X24" s="120"/>
    </row>
    <row r="25" spans="1:25" s="41" customFormat="1" ht="47.25" customHeight="1" outlineLevel="2" x14ac:dyDescent="0.25">
      <c r="A25" s="18" t="s">
        <v>53</v>
      </c>
      <c r="B25" s="120"/>
      <c r="C25" s="21" t="s">
        <v>95</v>
      </c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</row>
    <row r="26" spans="1:25" ht="78.75" customHeight="1" outlineLevel="3" x14ac:dyDescent="0.25">
      <c r="A26" s="24" t="s">
        <v>55</v>
      </c>
      <c r="B26" s="120"/>
      <c r="C26" s="42" t="s">
        <v>59</v>
      </c>
      <c r="D26" s="120" t="s">
        <v>96</v>
      </c>
      <c r="E26" s="138" t="s">
        <v>97</v>
      </c>
      <c r="F26" s="126" t="s">
        <v>84</v>
      </c>
      <c r="G26" s="126">
        <v>100</v>
      </c>
      <c r="H26" s="130">
        <v>100</v>
      </c>
      <c r="I26" s="31"/>
      <c r="J26" s="31"/>
      <c r="K26" s="130">
        <v>100</v>
      </c>
      <c r="L26" s="126"/>
      <c r="M26" s="126">
        <v>100</v>
      </c>
      <c r="N26" s="16"/>
      <c r="O26" s="16"/>
      <c r="P26" s="16"/>
      <c r="Q26" s="16"/>
      <c r="R26" s="16"/>
      <c r="S26" s="16"/>
      <c r="T26" s="16"/>
    </row>
    <row r="27" spans="1:25" ht="45" outlineLevel="3" x14ac:dyDescent="0.25">
      <c r="A27" s="24" t="s">
        <v>56</v>
      </c>
      <c r="B27" s="120"/>
      <c r="C27" s="25" t="s">
        <v>54</v>
      </c>
      <c r="D27" s="120"/>
      <c r="E27" s="138"/>
      <c r="F27" s="126"/>
      <c r="G27" s="126"/>
      <c r="H27" s="131"/>
      <c r="I27" s="33"/>
      <c r="J27" s="33"/>
      <c r="K27" s="131"/>
      <c r="L27" s="126"/>
      <c r="M27" s="126"/>
      <c r="N27" s="16"/>
      <c r="O27" s="16"/>
      <c r="P27" s="16"/>
      <c r="Q27" s="16"/>
      <c r="R27" s="16"/>
      <c r="S27" s="16"/>
      <c r="T27" s="16"/>
    </row>
    <row r="28" spans="1:25" ht="75" outlineLevel="3" x14ac:dyDescent="0.25">
      <c r="A28" s="24" t="s">
        <v>57</v>
      </c>
      <c r="B28" s="120"/>
      <c r="C28" s="25" t="s">
        <v>58</v>
      </c>
      <c r="D28" s="26" t="s">
        <v>98</v>
      </c>
      <c r="E28" s="26" t="s">
        <v>99</v>
      </c>
      <c r="F28" s="16" t="s">
        <v>100</v>
      </c>
      <c r="G28" s="16">
        <v>11</v>
      </c>
      <c r="H28" s="16">
        <v>12</v>
      </c>
      <c r="I28" s="16"/>
      <c r="J28" s="16"/>
      <c r="K28" s="16">
        <v>13</v>
      </c>
      <c r="L28" s="16"/>
      <c r="M28" s="16"/>
      <c r="N28" s="16"/>
      <c r="O28" s="16"/>
      <c r="P28" s="16"/>
      <c r="Q28" s="16"/>
      <c r="R28" s="16"/>
      <c r="S28" s="16"/>
      <c r="T28" s="16"/>
      <c r="U28" s="134" t="s">
        <v>101</v>
      </c>
      <c r="V28" s="135"/>
      <c r="W28" s="135"/>
      <c r="X28" s="135"/>
    </row>
    <row r="29" spans="1:25" s="20" customFormat="1" ht="47.25" customHeight="1" outlineLevel="1" x14ac:dyDescent="0.25">
      <c r="A29" s="43">
        <v>2</v>
      </c>
      <c r="B29" s="123" t="s">
        <v>102</v>
      </c>
      <c r="C29" s="44" t="s">
        <v>31</v>
      </c>
      <c r="D29" s="123" t="s">
        <v>103</v>
      </c>
      <c r="E29" s="39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</row>
    <row r="30" spans="1:25" s="45" customFormat="1" ht="30.75" thickBot="1" x14ac:dyDescent="0.3">
      <c r="B30" s="124"/>
      <c r="C30" s="46" t="s">
        <v>158</v>
      </c>
      <c r="D30" s="124"/>
      <c r="E30" s="47">
        <v>0</v>
      </c>
      <c r="F30" s="47">
        <v>3</v>
      </c>
      <c r="G30" s="47">
        <v>0</v>
      </c>
      <c r="H30" s="47">
        <v>3</v>
      </c>
      <c r="I30" s="47">
        <v>0</v>
      </c>
      <c r="J30" s="47">
        <v>0</v>
      </c>
      <c r="K30" s="48">
        <v>0</v>
      </c>
      <c r="L30" s="49"/>
      <c r="M30" s="49"/>
      <c r="N30" s="49"/>
      <c r="O30" s="49"/>
      <c r="P30" s="49"/>
      <c r="Q30" s="49"/>
      <c r="R30" s="49"/>
      <c r="S30" s="49"/>
      <c r="T30" s="49"/>
    </row>
    <row r="31" spans="1:25" s="45" customFormat="1" ht="15.75" thickBot="1" x14ac:dyDescent="0.3">
      <c r="B31" s="124"/>
      <c r="C31" s="46" t="s">
        <v>159</v>
      </c>
      <c r="D31" s="124"/>
      <c r="E31" s="47">
        <v>0</v>
      </c>
      <c r="F31" s="47">
        <v>4</v>
      </c>
      <c r="G31" s="47">
        <v>0</v>
      </c>
      <c r="H31" s="47">
        <v>4</v>
      </c>
      <c r="I31" s="47">
        <v>0</v>
      </c>
      <c r="J31" s="47">
        <v>0</v>
      </c>
      <c r="K31" s="48">
        <v>4</v>
      </c>
      <c r="L31" s="49"/>
      <c r="M31" s="49"/>
      <c r="N31" s="49"/>
      <c r="O31" s="49"/>
      <c r="P31" s="49"/>
      <c r="Q31" s="49"/>
      <c r="R31" s="49"/>
      <c r="S31" s="49"/>
      <c r="T31" s="49"/>
      <c r="U31" s="136" t="s">
        <v>165</v>
      </c>
      <c r="V31" s="137"/>
      <c r="W31" s="137"/>
      <c r="X31" s="137"/>
    </row>
    <row r="32" spans="1:25" s="45" customFormat="1" ht="60.75" thickBot="1" x14ac:dyDescent="0.3">
      <c r="B32" s="124"/>
      <c r="C32" s="46" t="s">
        <v>160</v>
      </c>
      <c r="D32" s="124"/>
      <c r="E32" s="47">
        <v>0</v>
      </c>
      <c r="F32" s="47">
        <v>1</v>
      </c>
      <c r="G32" s="47">
        <v>0</v>
      </c>
      <c r="H32" s="47">
        <v>1</v>
      </c>
      <c r="I32" s="47">
        <v>0</v>
      </c>
      <c r="J32" s="47">
        <v>0</v>
      </c>
      <c r="K32" s="48">
        <v>4</v>
      </c>
      <c r="L32" s="49"/>
      <c r="M32" s="49"/>
      <c r="N32" s="49"/>
      <c r="O32" s="49"/>
      <c r="P32" s="49"/>
      <c r="Q32" s="49"/>
      <c r="R32" s="49"/>
      <c r="S32" s="49"/>
      <c r="T32" s="49"/>
      <c r="U32" s="136" t="s">
        <v>163</v>
      </c>
      <c r="V32" s="137"/>
      <c r="W32" s="137"/>
      <c r="X32" s="137"/>
      <c r="Y32" s="45" t="s">
        <v>164</v>
      </c>
    </row>
    <row r="33" spans="1:27" ht="45" outlineLevel="3" x14ac:dyDescent="0.25">
      <c r="A33" s="24" t="s">
        <v>43</v>
      </c>
      <c r="B33" s="124"/>
      <c r="C33" s="25" t="s">
        <v>104</v>
      </c>
      <c r="D33" s="124"/>
      <c r="E33" s="50" t="s">
        <v>105</v>
      </c>
      <c r="F33" s="16" t="s">
        <v>106</v>
      </c>
      <c r="G33" s="16">
        <v>1</v>
      </c>
      <c r="H33" s="16">
        <v>0</v>
      </c>
      <c r="I33" s="16"/>
      <c r="J33" s="16"/>
      <c r="K33" s="16">
        <v>0</v>
      </c>
      <c r="L33" s="16"/>
      <c r="M33" s="16"/>
      <c r="N33" s="16"/>
      <c r="O33" s="16"/>
      <c r="P33" s="16"/>
      <c r="Q33" s="16"/>
      <c r="R33" s="16"/>
      <c r="S33" s="16"/>
      <c r="T33" s="16"/>
      <c r="U33" s="134" t="s">
        <v>107</v>
      </c>
      <c r="V33" s="135"/>
      <c r="W33" s="135"/>
      <c r="X33" s="135"/>
    </row>
    <row r="34" spans="1:27" ht="60" outlineLevel="3" x14ac:dyDescent="0.25">
      <c r="A34" s="24" t="s">
        <v>44</v>
      </c>
      <c r="B34" s="124"/>
      <c r="C34" s="25" t="s">
        <v>16</v>
      </c>
      <c r="D34" s="124"/>
      <c r="E34" s="50" t="s">
        <v>108</v>
      </c>
      <c r="F34" s="16" t="s">
        <v>109</v>
      </c>
      <c r="G34" s="16">
        <v>10</v>
      </c>
      <c r="H34" s="16">
        <v>10</v>
      </c>
      <c r="I34" s="16"/>
      <c r="J34" s="16"/>
      <c r="K34" s="16">
        <v>10</v>
      </c>
      <c r="L34" s="16"/>
      <c r="M34" s="16"/>
      <c r="N34" s="16"/>
      <c r="O34" s="16"/>
      <c r="P34" s="16"/>
      <c r="Q34" s="16"/>
      <c r="R34" s="16"/>
      <c r="S34" s="16"/>
      <c r="T34" s="16"/>
    </row>
    <row r="35" spans="1:27" ht="175.5" customHeight="1" outlineLevel="3" x14ac:dyDescent="0.25">
      <c r="A35" s="24" t="s">
        <v>110</v>
      </c>
      <c r="B35" s="124"/>
      <c r="C35" s="25" t="s">
        <v>111</v>
      </c>
      <c r="D35" s="124"/>
      <c r="E35" s="123" t="s">
        <v>112</v>
      </c>
      <c r="F35" s="130" t="s">
        <v>113</v>
      </c>
      <c r="G35" s="130">
        <v>6</v>
      </c>
      <c r="H35" s="130">
        <v>1</v>
      </c>
      <c r="I35" s="31"/>
      <c r="J35" s="31"/>
      <c r="K35" s="130">
        <v>7</v>
      </c>
      <c r="L35" s="16"/>
      <c r="M35" s="16">
        <v>1</v>
      </c>
      <c r="N35" s="16"/>
      <c r="O35" s="16"/>
      <c r="P35" s="16"/>
      <c r="Q35" s="16"/>
      <c r="R35" s="16"/>
      <c r="S35" s="16"/>
      <c r="T35" s="16"/>
      <c r="U35" s="132" t="s">
        <v>114</v>
      </c>
      <c r="V35" s="133"/>
      <c r="W35" s="133"/>
      <c r="X35" s="133"/>
      <c r="Y35" s="133" t="s">
        <v>168</v>
      </c>
      <c r="Z35" s="133"/>
      <c r="AA35" s="133"/>
    </row>
    <row r="36" spans="1:27" ht="60" outlineLevel="3" x14ac:dyDescent="0.25">
      <c r="A36" s="24"/>
      <c r="B36" s="125"/>
      <c r="C36" s="25" t="s">
        <v>115</v>
      </c>
      <c r="D36" s="125"/>
      <c r="E36" s="125"/>
      <c r="F36" s="131"/>
      <c r="G36" s="131"/>
      <c r="H36" s="131"/>
      <c r="I36" s="33"/>
      <c r="J36" s="33"/>
      <c r="K36" s="131"/>
      <c r="L36" s="16"/>
      <c r="M36" s="16"/>
      <c r="N36" s="16"/>
      <c r="O36" s="16"/>
      <c r="P36" s="16"/>
      <c r="Q36" s="16"/>
      <c r="R36" s="16"/>
      <c r="S36" s="16"/>
      <c r="T36" s="16"/>
    </row>
    <row r="37" spans="1:27" s="20" customFormat="1" ht="76.5" customHeight="1" outlineLevel="1" x14ac:dyDescent="0.25">
      <c r="A37" s="18">
        <v>3</v>
      </c>
      <c r="B37" s="120" t="s">
        <v>116</v>
      </c>
      <c r="C37" s="51" t="s">
        <v>13</v>
      </c>
      <c r="D37" s="26"/>
      <c r="E37" s="39"/>
      <c r="F37" s="15"/>
      <c r="G37" s="15"/>
      <c r="H37" s="15"/>
      <c r="I37" s="15"/>
      <c r="J37" s="15"/>
      <c r="K37" s="15"/>
      <c r="L37" s="15"/>
      <c r="M37" s="22">
        <v>65992.3</v>
      </c>
      <c r="N37" s="15">
        <v>61824</v>
      </c>
      <c r="O37" s="15"/>
      <c r="P37" s="15">
        <v>62856.6</v>
      </c>
      <c r="Q37" s="15"/>
      <c r="R37" s="15"/>
      <c r="S37" s="15"/>
      <c r="T37" s="15"/>
    </row>
    <row r="38" spans="1:27" ht="90" customHeight="1" outlineLevel="2" x14ac:dyDescent="0.25">
      <c r="A38" s="24" t="s">
        <v>45</v>
      </c>
      <c r="B38" s="120"/>
      <c r="C38" s="2" t="s">
        <v>7</v>
      </c>
      <c r="D38" s="26" t="s">
        <v>117</v>
      </c>
      <c r="E38" s="52" t="s">
        <v>118</v>
      </c>
      <c r="F38" s="16" t="s">
        <v>84</v>
      </c>
      <c r="G38" s="27">
        <v>100</v>
      </c>
      <c r="H38" s="27">
        <v>100</v>
      </c>
      <c r="I38" s="27"/>
      <c r="J38" s="27"/>
      <c r="K38" s="27">
        <v>100</v>
      </c>
      <c r="L38" s="16"/>
      <c r="M38" s="28">
        <f>60459.9+1762.7</f>
        <v>62222.6</v>
      </c>
      <c r="N38" s="16">
        <v>60189</v>
      </c>
      <c r="O38" s="16"/>
      <c r="P38" s="16">
        <v>61107.4</v>
      </c>
      <c r="Q38" s="16"/>
      <c r="R38" s="16"/>
      <c r="S38" s="16"/>
      <c r="T38" s="16"/>
    </row>
    <row r="39" spans="1:27" ht="90" customHeight="1" outlineLevel="2" x14ac:dyDescent="0.25">
      <c r="A39" s="24" t="s">
        <v>46</v>
      </c>
      <c r="B39" s="120"/>
      <c r="C39" s="2" t="s">
        <v>8</v>
      </c>
      <c r="D39" s="26" t="s">
        <v>119</v>
      </c>
      <c r="E39" s="52" t="s">
        <v>120</v>
      </c>
      <c r="F39" s="16" t="s">
        <v>121</v>
      </c>
      <c r="G39" s="16">
        <v>71</v>
      </c>
      <c r="H39" s="16">
        <v>71</v>
      </c>
      <c r="I39" s="16"/>
      <c r="J39" s="16"/>
      <c r="K39" s="16">
        <v>71</v>
      </c>
      <c r="L39" s="16"/>
      <c r="M39" s="28">
        <v>2125.1999999999998</v>
      </c>
      <c r="N39" s="16"/>
      <c r="O39" s="16"/>
      <c r="P39" s="16"/>
      <c r="Q39" s="16"/>
      <c r="R39" s="16"/>
      <c r="S39" s="16"/>
      <c r="T39" s="16"/>
    </row>
    <row r="40" spans="1:27" s="20" customFormat="1" ht="61.5" customHeight="1" outlineLevel="1" x14ac:dyDescent="0.25">
      <c r="A40" s="18">
        <v>4</v>
      </c>
      <c r="B40" s="120" t="s">
        <v>122</v>
      </c>
      <c r="C40" s="51" t="s">
        <v>14</v>
      </c>
      <c r="D40" s="15"/>
      <c r="E40" s="13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</row>
    <row r="41" spans="1:27" ht="96.75" customHeight="1" outlineLevel="2" x14ac:dyDescent="0.25">
      <c r="A41" s="24" t="s">
        <v>47</v>
      </c>
      <c r="B41" s="120"/>
      <c r="C41" s="127" t="s">
        <v>9</v>
      </c>
      <c r="D41" s="128" t="s">
        <v>123</v>
      </c>
      <c r="E41" s="52" t="s">
        <v>124</v>
      </c>
      <c r="F41" s="16" t="s">
        <v>125</v>
      </c>
      <c r="G41" s="16">
        <v>180</v>
      </c>
      <c r="H41" s="16">
        <v>180</v>
      </c>
      <c r="I41" s="16"/>
      <c r="J41" s="16"/>
      <c r="K41" s="16">
        <v>180</v>
      </c>
      <c r="L41" s="16"/>
      <c r="M41" s="16"/>
      <c r="N41" s="16"/>
      <c r="O41" s="16"/>
      <c r="P41" s="16"/>
      <c r="Q41" s="16"/>
      <c r="R41" s="16"/>
      <c r="S41" s="16"/>
      <c r="T41" s="16"/>
    </row>
    <row r="42" spans="1:27" ht="96.75" customHeight="1" outlineLevel="2" x14ac:dyDescent="0.25">
      <c r="A42" s="24"/>
      <c r="B42" s="120"/>
      <c r="C42" s="127"/>
      <c r="D42" s="128"/>
      <c r="E42" s="52" t="s">
        <v>126</v>
      </c>
      <c r="F42" s="16" t="s">
        <v>125</v>
      </c>
      <c r="G42" s="16">
        <v>45</v>
      </c>
      <c r="H42" s="16">
        <v>45</v>
      </c>
      <c r="I42" s="16"/>
      <c r="J42" s="16"/>
      <c r="K42" s="16">
        <v>45</v>
      </c>
      <c r="L42" s="16"/>
      <c r="M42" s="16"/>
      <c r="N42" s="16"/>
      <c r="O42" s="16"/>
      <c r="P42" s="16"/>
      <c r="Q42" s="16"/>
      <c r="R42" s="16"/>
      <c r="S42" s="16"/>
      <c r="T42" s="16"/>
    </row>
    <row r="43" spans="1:27" ht="66" customHeight="1" outlineLevel="2" x14ac:dyDescent="0.25">
      <c r="A43" s="24" t="s">
        <v>48</v>
      </c>
      <c r="B43" s="120"/>
      <c r="C43" s="2" t="s">
        <v>10</v>
      </c>
      <c r="D43" s="129" t="s">
        <v>127</v>
      </c>
      <c r="E43" s="52" t="s">
        <v>128</v>
      </c>
      <c r="F43" s="16" t="s">
        <v>125</v>
      </c>
      <c r="G43" s="16">
        <v>26</v>
      </c>
      <c r="H43" s="16">
        <v>26</v>
      </c>
      <c r="I43" s="16"/>
      <c r="J43" s="16"/>
      <c r="K43" s="16">
        <v>26</v>
      </c>
      <c r="L43" s="16"/>
      <c r="M43" s="16"/>
      <c r="N43" s="16"/>
      <c r="O43" s="16"/>
      <c r="P43" s="16"/>
      <c r="Q43" s="16"/>
      <c r="R43" s="16"/>
      <c r="S43" s="16"/>
      <c r="T43" s="16"/>
    </row>
    <row r="44" spans="1:27" ht="117.75" customHeight="1" outlineLevel="2" x14ac:dyDescent="0.25">
      <c r="A44" s="24" t="s">
        <v>49</v>
      </c>
      <c r="B44" s="120"/>
      <c r="C44" s="127" t="s">
        <v>68</v>
      </c>
      <c r="D44" s="129"/>
      <c r="E44" s="53" t="s">
        <v>129</v>
      </c>
      <c r="F44" s="16" t="s">
        <v>125</v>
      </c>
      <c r="G44" s="16">
        <v>100</v>
      </c>
      <c r="H44" s="16">
        <v>100</v>
      </c>
      <c r="I44" s="16"/>
      <c r="J44" s="16"/>
      <c r="K44" s="16">
        <v>100</v>
      </c>
      <c r="L44" s="16"/>
      <c r="M44" s="16"/>
      <c r="N44" s="16"/>
      <c r="O44" s="16"/>
      <c r="P44" s="16"/>
      <c r="Q44" s="16"/>
      <c r="R44" s="16"/>
      <c r="S44" s="16"/>
      <c r="T44" s="16"/>
    </row>
    <row r="45" spans="1:27" ht="75.75" customHeight="1" outlineLevel="2" x14ac:dyDescent="0.25">
      <c r="A45" s="24"/>
      <c r="B45" s="120"/>
      <c r="C45" s="127"/>
      <c r="D45" s="129"/>
      <c r="E45" s="54" t="s">
        <v>130</v>
      </c>
      <c r="F45" s="16" t="s">
        <v>125</v>
      </c>
      <c r="G45" s="16">
        <v>1500</v>
      </c>
      <c r="H45" s="16">
        <v>1500</v>
      </c>
      <c r="I45" s="16"/>
      <c r="J45" s="16"/>
      <c r="K45" s="16">
        <v>1500</v>
      </c>
      <c r="L45" s="16"/>
      <c r="M45" s="16"/>
      <c r="N45" s="16"/>
      <c r="O45" s="16"/>
      <c r="P45" s="16"/>
      <c r="Q45" s="16"/>
      <c r="R45" s="16"/>
      <c r="S45" s="16"/>
      <c r="T45" s="16"/>
    </row>
    <row r="46" spans="1:27" ht="75.75" customHeight="1" outlineLevel="2" x14ac:dyDescent="0.25">
      <c r="A46" s="130" t="s">
        <v>50</v>
      </c>
      <c r="B46" s="120"/>
      <c r="C46" s="127" t="s">
        <v>69</v>
      </c>
      <c r="D46" s="129"/>
      <c r="E46" s="39" t="s">
        <v>131</v>
      </c>
      <c r="F46" s="16" t="s">
        <v>132</v>
      </c>
      <c r="G46" s="16" t="s">
        <v>133</v>
      </c>
      <c r="H46" s="16" t="s">
        <v>133</v>
      </c>
      <c r="I46" s="16"/>
      <c r="J46" s="16"/>
      <c r="K46" s="16" t="s">
        <v>133</v>
      </c>
      <c r="L46" s="16"/>
      <c r="M46" s="16"/>
      <c r="N46" s="16"/>
      <c r="O46" s="16"/>
      <c r="P46" s="16"/>
      <c r="Q46" s="16"/>
      <c r="R46" s="16"/>
      <c r="S46" s="16"/>
      <c r="T46" s="16"/>
    </row>
    <row r="47" spans="1:27" ht="75.75" customHeight="1" outlineLevel="2" x14ac:dyDescent="0.25">
      <c r="A47" s="131"/>
      <c r="B47" s="120"/>
      <c r="C47" s="127"/>
      <c r="D47" s="129"/>
      <c r="E47" s="39" t="s">
        <v>134</v>
      </c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</row>
    <row r="48" spans="1:27" s="20" customFormat="1" ht="72.75" customHeight="1" outlineLevel="1" x14ac:dyDescent="0.25">
      <c r="A48" s="55">
        <v>5</v>
      </c>
      <c r="B48" s="123" t="s">
        <v>135</v>
      </c>
      <c r="C48" s="51" t="s">
        <v>15</v>
      </c>
      <c r="D48" s="15"/>
      <c r="E48" s="39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</row>
    <row r="49" spans="1:22" ht="47.25" customHeight="1" outlineLevel="3" x14ac:dyDescent="0.25">
      <c r="A49" s="24" t="s">
        <v>20</v>
      </c>
      <c r="B49" s="124"/>
      <c r="C49" s="2" t="s">
        <v>63</v>
      </c>
      <c r="D49" s="123" t="s">
        <v>136</v>
      </c>
      <c r="E49" s="120" t="s">
        <v>137</v>
      </c>
      <c r="F49" s="126" t="s">
        <v>138</v>
      </c>
      <c r="G49" s="126">
        <v>15</v>
      </c>
      <c r="H49" s="24"/>
      <c r="I49" s="24"/>
      <c r="J49" s="24"/>
      <c r="K49" s="24"/>
      <c r="L49" s="16"/>
      <c r="M49" s="16"/>
      <c r="N49" s="16"/>
      <c r="O49" s="16"/>
      <c r="P49" s="16"/>
      <c r="Q49" s="16"/>
      <c r="R49" s="16"/>
      <c r="S49" s="16"/>
      <c r="T49" s="16"/>
    </row>
    <row r="50" spans="1:22" ht="47.25" customHeight="1" outlineLevel="3" x14ac:dyDescent="0.25">
      <c r="A50" s="24" t="s">
        <v>21</v>
      </c>
      <c r="B50" s="124"/>
      <c r="C50" s="2" t="s">
        <v>64</v>
      </c>
      <c r="D50" s="124"/>
      <c r="E50" s="120"/>
      <c r="F50" s="126"/>
      <c r="G50" s="126"/>
      <c r="H50" s="24"/>
      <c r="I50" s="24"/>
      <c r="J50" s="24"/>
      <c r="K50" s="24"/>
      <c r="L50" s="16"/>
      <c r="M50" s="16"/>
      <c r="N50" s="16"/>
      <c r="O50" s="16"/>
      <c r="P50" s="16"/>
      <c r="Q50" s="16"/>
      <c r="R50" s="16"/>
      <c r="S50" s="16"/>
      <c r="T50" s="16"/>
    </row>
    <row r="51" spans="1:22" ht="47.25" customHeight="1" outlineLevel="3" x14ac:dyDescent="0.25">
      <c r="A51" s="24" t="s">
        <v>22</v>
      </c>
      <c r="B51" s="124"/>
      <c r="C51" s="2" t="s">
        <v>65</v>
      </c>
      <c r="D51" s="124"/>
      <c r="E51" s="120"/>
      <c r="F51" s="126"/>
      <c r="G51" s="126"/>
      <c r="H51" s="24"/>
      <c r="I51" s="24"/>
      <c r="J51" s="24"/>
      <c r="K51" s="24"/>
      <c r="L51" s="16"/>
      <c r="M51" s="16"/>
      <c r="N51" s="16"/>
      <c r="O51" s="16"/>
      <c r="P51" s="16"/>
      <c r="Q51" s="16"/>
      <c r="R51" s="16"/>
      <c r="S51" s="16"/>
      <c r="T51" s="16"/>
    </row>
    <row r="52" spans="1:22" ht="47.25" customHeight="1" outlineLevel="3" x14ac:dyDescent="0.25">
      <c r="A52" s="24" t="s">
        <v>23</v>
      </c>
      <c r="B52" s="124"/>
      <c r="C52" s="2" t="s">
        <v>66</v>
      </c>
      <c r="D52" s="124"/>
      <c r="E52" s="120"/>
      <c r="F52" s="126"/>
      <c r="G52" s="126"/>
      <c r="H52" s="24"/>
      <c r="I52" s="24"/>
      <c r="J52" s="24"/>
      <c r="K52" s="24"/>
      <c r="L52" s="16"/>
      <c r="M52" s="16"/>
      <c r="N52" s="16"/>
      <c r="O52" s="16"/>
      <c r="P52" s="16"/>
      <c r="Q52" s="16"/>
      <c r="R52" s="16"/>
      <c r="S52" s="16"/>
      <c r="T52" s="16"/>
    </row>
    <row r="53" spans="1:22" ht="47.25" customHeight="1" outlineLevel="3" x14ac:dyDescent="0.25">
      <c r="A53" s="24" t="s">
        <v>24</v>
      </c>
      <c r="B53" s="124"/>
      <c r="C53" s="2" t="s">
        <v>67</v>
      </c>
      <c r="D53" s="125"/>
      <c r="E53" s="120"/>
      <c r="F53" s="126"/>
      <c r="G53" s="126"/>
      <c r="H53" s="24"/>
      <c r="I53" s="24"/>
      <c r="J53" s="24"/>
      <c r="K53" s="24"/>
      <c r="L53" s="16"/>
      <c r="M53" s="16"/>
      <c r="N53" s="16"/>
      <c r="O53" s="16"/>
      <c r="P53" s="16"/>
      <c r="Q53" s="16"/>
      <c r="R53" s="16"/>
      <c r="S53" s="16"/>
      <c r="T53" s="16"/>
    </row>
    <row r="54" spans="1:22" ht="58.5" customHeight="1" outlineLevel="3" x14ac:dyDescent="0.25">
      <c r="A54" s="24"/>
      <c r="B54" s="124"/>
      <c r="C54" s="3" t="s">
        <v>139</v>
      </c>
      <c r="D54" s="123" t="s">
        <v>139</v>
      </c>
      <c r="E54" s="39"/>
      <c r="F54" s="24"/>
      <c r="G54" s="24"/>
      <c r="H54" s="24"/>
      <c r="I54" s="24"/>
      <c r="J54" s="24"/>
      <c r="K54" s="24"/>
      <c r="L54" s="16"/>
      <c r="M54" s="16"/>
      <c r="N54" s="16"/>
      <c r="O54" s="16"/>
      <c r="P54" s="16"/>
      <c r="Q54" s="16"/>
      <c r="R54" s="16"/>
      <c r="S54" s="16"/>
      <c r="T54" s="16"/>
    </row>
    <row r="55" spans="1:22" ht="47.25" customHeight="1" outlineLevel="3" x14ac:dyDescent="0.25">
      <c r="A55" s="24"/>
      <c r="B55" s="124"/>
      <c r="C55" s="1" t="s">
        <v>140</v>
      </c>
      <c r="D55" s="124"/>
      <c r="E55" s="39" t="s">
        <v>141</v>
      </c>
      <c r="F55" s="24" t="s">
        <v>142</v>
      </c>
      <c r="G55" s="24">
        <v>15</v>
      </c>
      <c r="H55" s="24">
        <v>0</v>
      </c>
      <c r="I55" s="24"/>
      <c r="J55" s="24"/>
      <c r="K55" s="24">
        <v>0</v>
      </c>
      <c r="L55" s="16"/>
      <c r="M55" s="16"/>
      <c r="N55" s="16"/>
      <c r="O55" s="16"/>
      <c r="P55" s="16"/>
      <c r="Q55" s="16"/>
      <c r="R55" s="16"/>
      <c r="S55" s="16"/>
      <c r="T55" s="16"/>
    </row>
    <row r="56" spans="1:22" ht="69.75" customHeight="1" outlineLevel="3" x14ac:dyDescent="0.25">
      <c r="A56" s="24"/>
      <c r="B56" s="125"/>
      <c r="C56" s="1" t="s">
        <v>143</v>
      </c>
      <c r="D56" s="125"/>
      <c r="E56" s="39" t="s">
        <v>144</v>
      </c>
      <c r="F56" s="24" t="s">
        <v>142</v>
      </c>
      <c r="G56" s="24"/>
      <c r="H56" s="24"/>
      <c r="I56" s="24"/>
      <c r="J56" s="24"/>
      <c r="K56" s="24">
        <v>1</v>
      </c>
      <c r="L56" s="16"/>
      <c r="M56" s="16">
        <v>1</v>
      </c>
      <c r="N56" s="16"/>
      <c r="O56" s="16"/>
      <c r="P56" s="16"/>
      <c r="Q56" s="16"/>
      <c r="R56" s="16"/>
      <c r="S56" s="16"/>
      <c r="T56" s="16"/>
      <c r="U56" s="56" t="s">
        <v>166</v>
      </c>
      <c r="V56" s="57" t="s">
        <v>167</v>
      </c>
    </row>
    <row r="57" spans="1:22" s="20" customFormat="1" ht="64.5" customHeight="1" outlineLevel="1" x14ac:dyDescent="0.25">
      <c r="A57" s="18">
        <v>6</v>
      </c>
      <c r="B57" s="120" t="s">
        <v>145</v>
      </c>
      <c r="C57" s="51" t="s">
        <v>146</v>
      </c>
      <c r="D57" s="26"/>
      <c r="E57" s="39"/>
      <c r="F57" s="26"/>
      <c r="G57" s="26"/>
      <c r="H57" s="26"/>
      <c r="I57" s="26"/>
      <c r="J57" s="26"/>
      <c r="K57" s="26"/>
      <c r="L57" s="15"/>
      <c r="M57" s="15"/>
      <c r="N57" s="15"/>
      <c r="O57" s="15"/>
      <c r="P57" s="15"/>
      <c r="Q57" s="15"/>
      <c r="R57" s="15"/>
      <c r="S57" s="15"/>
      <c r="T57" s="15"/>
    </row>
    <row r="58" spans="1:22" s="20" customFormat="1" ht="64.5" customHeight="1" outlineLevel="1" x14ac:dyDescent="0.25">
      <c r="A58" s="121" t="s">
        <v>28</v>
      </c>
      <c r="B58" s="120"/>
      <c r="C58" s="122" t="s">
        <v>147</v>
      </c>
      <c r="D58" s="120" t="s">
        <v>148</v>
      </c>
      <c r="E58" s="39" t="s">
        <v>149</v>
      </c>
      <c r="F58" s="26" t="s">
        <v>150</v>
      </c>
      <c r="G58" s="26">
        <v>306.3</v>
      </c>
      <c r="H58" s="26"/>
      <c r="I58" s="26"/>
      <c r="J58" s="26"/>
      <c r="K58" s="26"/>
      <c r="L58" s="15"/>
      <c r="M58" s="15"/>
      <c r="N58" s="15"/>
      <c r="O58" s="15"/>
      <c r="P58" s="15"/>
      <c r="Q58" s="15"/>
      <c r="R58" s="15"/>
      <c r="S58" s="15"/>
      <c r="T58" s="15"/>
    </row>
    <row r="59" spans="1:22" s="20" customFormat="1" ht="47.25" customHeight="1" outlineLevel="2" x14ac:dyDescent="0.25">
      <c r="A59" s="121"/>
      <c r="B59" s="120"/>
      <c r="C59" s="122"/>
      <c r="D59" s="120"/>
      <c r="E59" s="39" t="s">
        <v>151</v>
      </c>
      <c r="F59" s="26" t="s">
        <v>152</v>
      </c>
      <c r="G59" s="26"/>
      <c r="H59" s="26"/>
      <c r="I59" s="26"/>
      <c r="J59" s="26"/>
      <c r="K59" s="26"/>
      <c r="L59" s="15"/>
      <c r="M59" s="15"/>
      <c r="N59" s="15"/>
      <c r="O59" s="15"/>
      <c r="P59" s="15"/>
      <c r="Q59" s="15"/>
      <c r="R59" s="15"/>
      <c r="S59" s="15"/>
      <c r="T59" s="15"/>
    </row>
    <row r="60" spans="1:22" s="20" customFormat="1" ht="126.75" customHeight="1" outlineLevel="2" x14ac:dyDescent="0.25">
      <c r="A60" s="13" t="s">
        <v>29</v>
      </c>
      <c r="B60" s="120"/>
      <c r="C60" s="58" t="s">
        <v>51</v>
      </c>
      <c r="D60" s="26" t="s">
        <v>153</v>
      </c>
      <c r="E60" s="39" t="s">
        <v>154</v>
      </c>
      <c r="F60" s="26" t="s">
        <v>84</v>
      </c>
      <c r="G60" s="26">
        <v>100</v>
      </c>
      <c r="H60" s="26">
        <v>100</v>
      </c>
      <c r="I60" s="26"/>
      <c r="J60" s="26"/>
      <c r="K60" s="26">
        <v>100</v>
      </c>
      <c r="L60" s="15"/>
      <c r="M60" s="15"/>
      <c r="N60" s="15"/>
      <c r="O60" s="15"/>
      <c r="P60" s="15"/>
      <c r="Q60" s="15"/>
      <c r="R60" s="15"/>
      <c r="S60" s="15"/>
      <c r="T60" s="15"/>
    </row>
    <row r="61" spans="1:22" s="20" customFormat="1" ht="105.75" customHeight="1" outlineLevel="2" x14ac:dyDescent="0.25">
      <c r="A61" s="13" t="s">
        <v>30</v>
      </c>
      <c r="B61" s="120"/>
      <c r="C61" s="58" t="s">
        <v>52</v>
      </c>
      <c r="D61" s="26" t="s">
        <v>155</v>
      </c>
      <c r="E61" s="39" t="s">
        <v>156</v>
      </c>
      <c r="F61" s="26" t="s">
        <v>157</v>
      </c>
      <c r="G61" s="26">
        <v>100</v>
      </c>
      <c r="H61" s="26">
        <v>100</v>
      </c>
      <c r="I61" s="26"/>
      <c r="J61" s="26"/>
      <c r="K61" s="26">
        <v>100</v>
      </c>
      <c r="L61" s="15"/>
      <c r="M61" s="15"/>
      <c r="N61" s="15"/>
      <c r="O61" s="15"/>
      <c r="P61" s="15"/>
      <c r="Q61" s="15"/>
      <c r="R61" s="15"/>
      <c r="S61" s="15"/>
      <c r="T61" s="15"/>
    </row>
  </sheetData>
  <dataConsolidate/>
  <mergeCells count="64">
    <mergeCell ref="O1:T1"/>
    <mergeCell ref="B6:B28"/>
    <mergeCell ref="D7:D9"/>
    <mergeCell ref="D11:D14"/>
    <mergeCell ref="E11:E14"/>
    <mergeCell ref="F11:F14"/>
    <mergeCell ref="G11:G14"/>
    <mergeCell ref="H11:H14"/>
    <mergeCell ref="I11:I14"/>
    <mergeCell ref="K11:K14"/>
    <mergeCell ref="D16:D20"/>
    <mergeCell ref="E16:E19"/>
    <mergeCell ref="F16:F19"/>
    <mergeCell ref="G16:G19"/>
    <mergeCell ref="H16:H19"/>
    <mergeCell ref="E21:E24"/>
    <mergeCell ref="F21:F24"/>
    <mergeCell ref="G21:G24"/>
    <mergeCell ref="H21:H24"/>
    <mergeCell ref="K21:K24"/>
    <mergeCell ref="G26:G27"/>
    <mergeCell ref="H26:H27"/>
    <mergeCell ref="K26:K27"/>
    <mergeCell ref="K16:K19"/>
    <mergeCell ref="U16:X19"/>
    <mergeCell ref="U20:X20"/>
    <mergeCell ref="U21:X24"/>
    <mergeCell ref="I16:I19"/>
    <mergeCell ref="U35:X35"/>
    <mergeCell ref="Y35:AA35"/>
    <mergeCell ref="B37:B39"/>
    <mergeCell ref="L26:L27"/>
    <mergeCell ref="M26:M27"/>
    <mergeCell ref="U28:X28"/>
    <mergeCell ref="B29:B36"/>
    <mergeCell ref="D29:D36"/>
    <mergeCell ref="U31:X31"/>
    <mergeCell ref="U32:X32"/>
    <mergeCell ref="U33:X33"/>
    <mergeCell ref="E35:E36"/>
    <mergeCell ref="F35:F36"/>
    <mergeCell ref="D26:D27"/>
    <mergeCell ref="E26:E27"/>
    <mergeCell ref="F26:F27"/>
    <mergeCell ref="A46:A47"/>
    <mergeCell ref="C46:C47"/>
    <mergeCell ref="G35:G36"/>
    <mergeCell ref="H35:H36"/>
    <mergeCell ref="K35:K36"/>
    <mergeCell ref="E49:E53"/>
    <mergeCell ref="F49:F53"/>
    <mergeCell ref="G49:G53"/>
    <mergeCell ref="D54:D56"/>
    <mergeCell ref="B40:B47"/>
    <mergeCell ref="C41:C42"/>
    <mergeCell ref="D41:D42"/>
    <mergeCell ref="D43:D47"/>
    <mergeCell ref="C44:C45"/>
    <mergeCell ref="B57:B61"/>
    <mergeCell ref="A58:A59"/>
    <mergeCell ref="C58:C59"/>
    <mergeCell ref="D58:D59"/>
    <mergeCell ref="B48:B56"/>
    <mergeCell ref="D49:D53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42" fitToHeight="3" orientation="landscape" r:id="rId1"/>
  <rowBreaks count="1" manualBreakCount="1">
    <brk id="24" max="2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Приложение 1</vt:lpstr>
      <vt:lpstr>Приложение 2 -ТЭО</vt:lpstr>
      <vt:lpstr>расчет</vt:lpstr>
      <vt:lpstr>расчет!Заголовки_для_печати</vt:lpstr>
      <vt:lpstr>'Приложение 1'!Область_печати</vt:lpstr>
      <vt:lpstr>'Приложение 2 -ТЭО'!Область_печати</vt:lpstr>
      <vt:lpstr>расчет!Область_печати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2025-03-21T05:44:48Z</dcterms:modified>
</cp:coreProperties>
</file>