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3. МП Строительство жилья\2025\март 2025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  <sheet name="капрем, снос 2025" sheetId="3" r:id="rId3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3" l="1"/>
  <c r="P42" i="3" l="1"/>
  <c r="P40" i="3"/>
  <c r="J15" i="2" l="1"/>
  <c r="O47" i="3"/>
  <c r="J6" i="2" l="1"/>
  <c r="J5" i="2"/>
  <c r="J250" i="1" l="1"/>
  <c r="K250" i="1"/>
  <c r="L250" i="1"/>
  <c r="N250" i="1"/>
  <c r="O250" i="1"/>
  <c r="P250" i="1"/>
  <c r="R250" i="1"/>
  <c r="S250" i="1"/>
  <c r="T250" i="1"/>
  <c r="V250" i="1"/>
  <c r="W250" i="1"/>
  <c r="X250" i="1"/>
  <c r="Z250" i="1"/>
  <c r="AB250" i="1"/>
  <c r="AD250" i="1"/>
  <c r="AE250" i="1"/>
  <c r="AF250" i="1"/>
  <c r="AE249" i="1"/>
  <c r="AC249" i="1" s="1"/>
  <c r="G244" i="1"/>
  <c r="E244" i="1" s="1"/>
  <c r="AC244" i="1"/>
  <c r="G205" i="1"/>
  <c r="AC205" i="1"/>
  <c r="E205" i="1" s="1"/>
  <c r="G204" i="1"/>
  <c r="AC204" i="1"/>
  <c r="E204" i="1" s="1"/>
  <c r="G203" i="1"/>
  <c r="AC203" i="1"/>
  <c r="E203" i="1" s="1"/>
  <c r="G202" i="1"/>
  <c r="AC202" i="1"/>
  <c r="E202" i="1" s="1"/>
  <c r="G201" i="1"/>
  <c r="AC201" i="1"/>
  <c r="E201" i="1" s="1"/>
  <c r="AE14" i="1"/>
  <c r="AD14" i="1"/>
  <c r="G200" i="1"/>
  <c r="AC200" i="1"/>
  <c r="E200" i="1" s="1"/>
  <c r="G199" i="1"/>
  <c r="AC199" i="1"/>
  <c r="E199" i="1" s="1"/>
  <c r="G198" i="1"/>
  <c r="AC198" i="1"/>
  <c r="E198" i="1" s="1"/>
  <c r="G197" i="1"/>
  <c r="AC197" i="1"/>
  <c r="E197" i="1" s="1"/>
  <c r="AI53" i="1"/>
  <c r="G52" i="1"/>
  <c r="E52" i="1" s="1"/>
  <c r="AC52" i="1"/>
  <c r="G263" i="1"/>
  <c r="E263" i="1" s="1"/>
  <c r="AC263" i="1"/>
  <c r="G242" i="1"/>
  <c r="AC242" i="1"/>
  <c r="E242" i="1" s="1"/>
  <c r="G241" i="1"/>
  <c r="AC241" i="1"/>
  <c r="E241" i="1" s="1"/>
  <c r="G243" i="1"/>
  <c r="E243" i="1" s="1"/>
  <c r="AC243" i="1"/>
  <c r="G191" i="1"/>
  <c r="AC191" i="1"/>
  <c r="E191" i="1" s="1"/>
  <c r="G192" i="1"/>
  <c r="AC192" i="1"/>
  <c r="E192" i="1" s="1"/>
  <c r="AE206" i="1"/>
  <c r="G194" i="1"/>
  <c r="AC194" i="1"/>
  <c r="E194" i="1" s="1"/>
  <c r="G195" i="1"/>
  <c r="AC195" i="1"/>
  <c r="E195" i="1" s="1"/>
  <c r="G196" i="1" l="1"/>
  <c r="AC196" i="1"/>
  <c r="E196" i="1" s="1"/>
  <c r="G193" i="1"/>
  <c r="AC193" i="1"/>
  <c r="E193" i="1" s="1"/>
  <c r="G190" i="1"/>
  <c r="AC190" i="1"/>
  <c r="E190" i="1" s="1"/>
  <c r="AE41" i="1" l="1"/>
  <c r="AE11" i="1" s="1"/>
  <c r="AW51" i="1" l="1"/>
  <c r="AS51" i="1"/>
  <c r="AO51" i="1"/>
  <c r="AK51" i="1"/>
  <c r="AG51" i="1"/>
  <c r="AC51" i="1"/>
  <c r="Y51" i="1"/>
  <c r="W51" i="1"/>
  <c r="U51" i="1" s="1"/>
  <c r="S51" i="1"/>
  <c r="M51" i="1"/>
  <c r="I51" i="1"/>
  <c r="H51" i="1"/>
  <c r="F51" i="1"/>
  <c r="AW189" i="1"/>
  <c r="AS189" i="1"/>
  <c r="AO189" i="1"/>
  <c r="AK189" i="1"/>
  <c r="AG189" i="1"/>
  <c r="AC189" i="1"/>
  <c r="Y189" i="1"/>
  <c r="U189" i="1"/>
  <c r="Q189" i="1"/>
  <c r="M189" i="1"/>
  <c r="I189" i="1"/>
  <c r="H189" i="1"/>
  <c r="G189" i="1"/>
  <c r="F189" i="1"/>
  <c r="J227" i="1"/>
  <c r="L227" i="1"/>
  <c r="N227" i="1"/>
  <c r="O227" i="1"/>
  <c r="P227" i="1"/>
  <c r="R227" i="1"/>
  <c r="S227" i="1"/>
  <c r="T227" i="1"/>
  <c r="V227" i="1"/>
  <c r="W227" i="1"/>
  <c r="X227" i="1"/>
  <c r="Z227" i="1"/>
  <c r="AA227" i="1"/>
  <c r="AB227" i="1"/>
  <c r="AD227" i="1"/>
  <c r="AE227" i="1"/>
  <c r="AF227" i="1"/>
  <c r="AH227" i="1"/>
  <c r="AI227" i="1"/>
  <c r="AJ227" i="1"/>
  <c r="AL227" i="1"/>
  <c r="AM227" i="1"/>
  <c r="AN227" i="1"/>
  <c r="AP227" i="1"/>
  <c r="AQ227" i="1"/>
  <c r="AR227" i="1"/>
  <c r="AT227" i="1"/>
  <c r="AU227" i="1"/>
  <c r="AV227" i="1"/>
  <c r="AX227" i="1"/>
  <c r="AY227" i="1"/>
  <c r="AZ227" i="1"/>
  <c r="I15" i="2"/>
  <c r="AW245" i="1"/>
  <c r="AS245" i="1"/>
  <c r="AO245" i="1"/>
  <c r="AK245" i="1"/>
  <c r="AG245" i="1"/>
  <c r="AC245" i="1"/>
  <c r="Y245" i="1"/>
  <c r="U245" i="1"/>
  <c r="Q245" i="1"/>
  <c r="M245" i="1"/>
  <c r="I245" i="1"/>
  <c r="H245" i="1"/>
  <c r="G245" i="1"/>
  <c r="F245" i="1"/>
  <c r="AW240" i="1"/>
  <c r="AS240" i="1"/>
  <c r="AO240" i="1"/>
  <c r="AK240" i="1"/>
  <c r="AG240" i="1"/>
  <c r="AC240" i="1"/>
  <c r="Y240" i="1"/>
  <c r="U240" i="1"/>
  <c r="Q240" i="1"/>
  <c r="M240" i="1"/>
  <c r="I240" i="1"/>
  <c r="H240" i="1"/>
  <c r="G240" i="1"/>
  <c r="F240" i="1"/>
  <c r="AW188" i="1"/>
  <c r="AS188" i="1"/>
  <c r="AO188" i="1"/>
  <c r="AK188" i="1"/>
  <c r="AG188" i="1"/>
  <c r="AC188" i="1"/>
  <c r="Y188" i="1"/>
  <c r="U188" i="1"/>
  <c r="Q188" i="1"/>
  <c r="M188" i="1"/>
  <c r="I188" i="1"/>
  <c r="H188" i="1"/>
  <c r="G188" i="1"/>
  <c r="F188" i="1"/>
  <c r="AW187" i="1"/>
  <c r="AS187" i="1"/>
  <c r="AO187" i="1"/>
  <c r="AK187" i="1"/>
  <c r="AG187" i="1"/>
  <c r="AC187" i="1"/>
  <c r="Y187" i="1"/>
  <c r="U187" i="1"/>
  <c r="Q187" i="1"/>
  <c r="M187" i="1"/>
  <c r="I187" i="1"/>
  <c r="H187" i="1"/>
  <c r="G187" i="1"/>
  <c r="F187" i="1"/>
  <c r="AW186" i="1"/>
  <c r="AS186" i="1"/>
  <c r="AO186" i="1"/>
  <c r="AK186" i="1"/>
  <c r="AG186" i="1"/>
  <c r="AC186" i="1"/>
  <c r="Y186" i="1"/>
  <c r="U186" i="1"/>
  <c r="Q186" i="1"/>
  <c r="M186" i="1"/>
  <c r="I186" i="1"/>
  <c r="H186" i="1"/>
  <c r="G186" i="1"/>
  <c r="F186" i="1"/>
  <c r="G51" i="1" l="1"/>
  <c r="E189" i="1"/>
  <c r="E188" i="1"/>
  <c r="E186" i="1"/>
  <c r="E245" i="1"/>
  <c r="Q51" i="1"/>
  <c r="E51" i="1" s="1"/>
  <c r="E240" i="1"/>
  <c r="E187" i="1"/>
  <c r="AW50" i="1" l="1"/>
  <c r="AS50" i="1"/>
  <c r="AO50" i="1"/>
  <c r="AK50" i="1"/>
  <c r="AG50" i="1"/>
  <c r="AC50" i="1"/>
  <c r="Y50" i="1"/>
  <c r="W50" i="1"/>
  <c r="U50" i="1" s="1"/>
  <c r="S50" i="1"/>
  <c r="Q50" i="1" s="1"/>
  <c r="M50" i="1"/>
  <c r="I50" i="1"/>
  <c r="H50" i="1"/>
  <c r="F50" i="1"/>
  <c r="AW185" i="1"/>
  <c r="AS185" i="1"/>
  <c r="AO185" i="1"/>
  <c r="AK185" i="1"/>
  <c r="AG185" i="1"/>
  <c r="AC185" i="1"/>
  <c r="Y185" i="1"/>
  <c r="U185" i="1"/>
  <c r="Q185" i="1"/>
  <c r="M185" i="1"/>
  <c r="I185" i="1"/>
  <c r="H185" i="1"/>
  <c r="G185" i="1"/>
  <c r="F185" i="1"/>
  <c r="AW184" i="1"/>
  <c r="AS184" i="1"/>
  <c r="AO184" i="1"/>
  <c r="AK184" i="1"/>
  <c r="AG184" i="1"/>
  <c r="AC184" i="1"/>
  <c r="Y184" i="1"/>
  <c r="U184" i="1"/>
  <c r="Q184" i="1"/>
  <c r="M184" i="1"/>
  <c r="I184" i="1"/>
  <c r="H184" i="1"/>
  <c r="G184" i="1"/>
  <c r="F184" i="1"/>
  <c r="AW183" i="1"/>
  <c r="AS183" i="1"/>
  <c r="AO183" i="1"/>
  <c r="AK183" i="1"/>
  <c r="AG183" i="1"/>
  <c r="AC183" i="1"/>
  <c r="Y183" i="1"/>
  <c r="U183" i="1"/>
  <c r="Q183" i="1"/>
  <c r="M183" i="1"/>
  <c r="I183" i="1"/>
  <c r="H183" i="1"/>
  <c r="G183" i="1"/>
  <c r="F183" i="1"/>
  <c r="G50" i="1" l="1"/>
  <c r="E183" i="1"/>
  <c r="E185" i="1"/>
  <c r="E50" i="1"/>
  <c r="E184" i="1"/>
  <c r="AW238" i="1"/>
  <c r="AS238" i="1"/>
  <c r="AO238" i="1"/>
  <c r="AK238" i="1"/>
  <c r="AG238" i="1"/>
  <c r="AC238" i="1"/>
  <c r="Y238" i="1"/>
  <c r="U238" i="1"/>
  <c r="Q238" i="1"/>
  <c r="M238" i="1"/>
  <c r="I238" i="1"/>
  <c r="H238" i="1"/>
  <c r="G238" i="1"/>
  <c r="F238" i="1"/>
  <c r="AW239" i="1"/>
  <c r="AS239" i="1"/>
  <c r="AO239" i="1"/>
  <c r="AK239" i="1"/>
  <c r="AG239" i="1"/>
  <c r="AC239" i="1"/>
  <c r="Y239" i="1"/>
  <c r="U239" i="1"/>
  <c r="Q239" i="1"/>
  <c r="M239" i="1"/>
  <c r="I239" i="1"/>
  <c r="H239" i="1"/>
  <c r="G239" i="1"/>
  <c r="F239" i="1"/>
  <c r="E238" i="1" l="1"/>
  <c r="E239" i="1"/>
  <c r="AA163" i="1"/>
  <c r="I16" i="2"/>
  <c r="AA249" i="1"/>
  <c r="I8" i="2"/>
  <c r="AA32" i="1"/>
  <c r="AA161" i="1"/>
  <c r="AA166" i="1" l="1"/>
  <c r="AA260" i="1" l="1"/>
  <c r="AA250" i="1" s="1"/>
  <c r="AA225" i="1"/>
  <c r="AA167" i="1"/>
  <c r="AA164" i="1"/>
  <c r="AA159" i="1"/>
  <c r="AA158" i="1"/>
  <c r="AA157" i="1"/>
  <c r="AA155" i="1"/>
  <c r="AA40" i="1" l="1"/>
  <c r="I5" i="2"/>
  <c r="AA39" i="1" l="1"/>
  <c r="AH250" i="1" l="1"/>
  <c r="AI250" i="1"/>
  <c r="AJ250" i="1"/>
  <c r="AL250" i="1"/>
  <c r="AM250" i="1"/>
  <c r="AN250" i="1"/>
  <c r="AP250" i="1"/>
  <c r="AQ250" i="1"/>
  <c r="AR250" i="1"/>
  <c r="AT250" i="1"/>
  <c r="AU250" i="1"/>
  <c r="AV250" i="1"/>
  <c r="AX250" i="1"/>
  <c r="AY250" i="1"/>
  <c r="AZ250" i="1"/>
  <c r="AW49" i="1" l="1"/>
  <c r="AS49" i="1"/>
  <c r="AO49" i="1"/>
  <c r="AK49" i="1"/>
  <c r="AG49" i="1"/>
  <c r="AC49" i="1"/>
  <c r="Y49" i="1"/>
  <c r="W49" i="1"/>
  <c r="U49" i="1" s="1"/>
  <c r="S49" i="1"/>
  <c r="Q49" i="1" s="1"/>
  <c r="M49" i="1"/>
  <c r="I49" i="1"/>
  <c r="H49" i="1"/>
  <c r="F49" i="1"/>
  <c r="AA156" i="1"/>
  <c r="E49" i="1" l="1"/>
  <c r="G49" i="1"/>
  <c r="AW262" i="1" l="1"/>
  <c r="AS262" i="1"/>
  <c r="AO262" i="1"/>
  <c r="AK262" i="1"/>
  <c r="AG262" i="1"/>
  <c r="AC262" i="1"/>
  <c r="Y262" i="1"/>
  <c r="U262" i="1"/>
  <c r="Q262" i="1"/>
  <c r="M262" i="1"/>
  <c r="I262" i="1"/>
  <c r="H262" i="1"/>
  <c r="G262" i="1"/>
  <c r="F262" i="1"/>
  <c r="AA174" i="1"/>
  <c r="E262" i="1" l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AW182" i="1"/>
  <c r="AS182" i="1"/>
  <c r="AO182" i="1"/>
  <c r="AK182" i="1"/>
  <c r="AG182" i="1"/>
  <c r="AC182" i="1"/>
  <c r="Y182" i="1"/>
  <c r="U182" i="1"/>
  <c r="Q182" i="1"/>
  <c r="M182" i="1"/>
  <c r="I182" i="1"/>
  <c r="H182" i="1"/>
  <c r="G182" i="1"/>
  <c r="F182" i="1"/>
  <c r="E182" i="1" l="1"/>
  <c r="E179" i="1"/>
  <c r="AC14" i="1"/>
  <c r="AA14" i="1"/>
  <c r="Z14" i="1"/>
  <c r="J208" i="1"/>
  <c r="L208" i="1"/>
  <c r="N208" i="1"/>
  <c r="P208" i="1"/>
  <c r="R208" i="1"/>
  <c r="S208" i="1"/>
  <c r="T208" i="1"/>
  <c r="V208" i="1"/>
  <c r="W208" i="1"/>
  <c r="X208" i="1"/>
  <c r="Z208" i="1"/>
  <c r="AA208" i="1"/>
  <c r="AB208" i="1"/>
  <c r="AD208" i="1"/>
  <c r="AE208" i="1"/>
  <c r="AF208" i="1"/>
  <c r="AH208" i="1"/>
  <c r="AI208" i="1"/>
  <c r="AJ208" i="1"/>
  <c r="AL208" i="1"/>
  <c r="AM208" i="1"/>
  <c r="AN208" i="1"/>
  <c r="AP208" i="1"/>
  <c r="AQ208" i="1"/>
  <c r="AR208" i="1"/>
  <c r="AT208" i="1"/>
  <c r="AU208" i="1"/>
  <c r="AV208" i="1"/>
  <c r="AX208" i="1"/>
  <c r="AY208" i="1"/>
  <c r="AZ208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AW48" i="1"/>
  <c r="AS48" i="1"/>
  <c r="AO48" i="1"/>
  <c r="AK48" i="1"/>
  <c r="AG48" i="1"/>
  <c r="AC48" i="1"/>
  <c r="Y48" i="1"/>
  <c r="W48" i="1"/>
  <c r="U48" i="1" s="1"/>
  <c r="S48" i="1"/>
  <c r="Q48" i="1" s="1"/>
  <c r="M48" i="1"/>
  <c r="I48" i="1"/>
  <c r="H48" i="1"/>
  <c r="F48" i="1"/>
  <c r="AA38" i="1"/>
  <c r="AW47" i="1"/>
  <c r="AS47" i="1"/>
  <c r="AO47" i="1"/>
  <c r="AK47" i="1"/>
  <c r="AG47" i="1"/>
  <c r="AC47" i="1"/>
  <c r="Y47" i="1"/>
  <c r="W47" i="1"/>
  <c r="U47" i="1" s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177" i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E48" i="1" l="1"/>
  <c r="E178" i="1"/>
  <c r="E176" i="1"/>
  <c r="E218" i="1"/>
  <c r="G48" i="1"/>
  <c r="E46" i="1"/>
  <c r="E47" i="1"/>
  <c r="E44" i="1"/>
  <c r="G47" i="1"/>
  <c r="G46" i="1"/>
  <c r="E45" i="1"/>
  <c r="G45" i="1"/>
  <c r="G44" i="1"/>
  <c r="E177" i="1"/>
  <c r="E43" i="1"/>
  <c r="G43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E175" i="1" l="1"/>
  <c r="AW261" i="1"/>
  <c r="AS261" i="1"/>
  <c r="AO261" i="1"/>
  <c r="AK261" i="1"/>
  <c r="AG261" i="1"/>
  <c r="AC261" i="1"/>
  <c r="Y261" i="1"/>
  <c r="U261" i="1"/>
  <c r="Q261" i="1"/>
  <c r="M261" i="1"/>
  <c r="I261" i="1"/>
  <c r="H261" i="1"/>
  <c r="G261" i="1"/>
  <c r="F261" i="1"/>
  <c r="E261" i="1" l="1"/>
  <c r="AW237" i="1"/>
  <c r="AS237" i="1"/>
  <c r="AO237" i="1"/>
  <c r="AK237" i="1"/>
  <c r="AG237" i="1"/>
  <c r="AC237" i="1"/>
  <c r="Y237" i="1"/>
  <c r="U237" i="1"/>
  <c r="Q237" i="1"/>
  <c r="M237" i="1"/>
  <c r="I237" i="1"/>
  <c r="H237" i="1"/>
  <c r="G237" i="1"/>
  <c r="F237" i="1"/>
  <c r="E237" i="1" l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G171" i="1"/>
  <c r="Y171" i="1"/>
  <c r="U171" i="1"/>
  <c r="Q171" i="1"/>
  <c r="M171" i="1"/>
  <c r="I171" i="1"/>
  <c r="H171" i="1"/>
  <c r="F171" i="1"/>
  <c r="AW170" i="1"/>
  <c r="AS170" i="1"/>
  <c r="AO170" i="1"/>
  <c r="AK170" i="1"/>
  <c r="AG170" i="1"/>
  <c r="AC170" i="1"/>
  <c r="G170" i="1"/>
  <c r="Y170" i="1"/>
  <c r="U170" i="1"/>
  <c r="Q170" i="1"/>
  <c r="M170" i="1"/>
  <c r="I170" i="1"/>
  <c r="H170" i="1"/>
  <c r="F170" i="1"/>
  <c r="AW169" i="1"/>
  <c r="AS169" i="1"/>
  <c r="AO169" i="1"/>
  <c r="AK169" i="1"/>
  <c r="AG169" i="1"/>
  <c r="AC169" i="1"/>
  <c r="G169" i="1"/>
  <c r="U169" i="1"/>
  <c r="Q169" i="1"/>
  <c r="M169" i="1"/>
  <c r="I169" i="1"/>
  <c r="H169" i="1"/>
  <c r="F169" i="1"/>
  <c r="AW168" i="1"/>
  <c r="AS168" i="1"/>
  <c r="AO168" i="1"/>
  <c r="AK168" i="1"/>
  <c r="AG168" i="1"/>
  <c r="AC168" i="1"/>
  <c r="G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Y167" i="1"/>
  <c r="U167" i="1"/>
  <c r="Q167" i="1"/>
  <c r="M167" i="1"/>
  <c r="I167" i="1"/>
  <c r="H167" i="1"/>
  <c r="F167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E173" i="1" l="1"/>
  <c r="E172" i="1"/>
  <c r="E174" i="1"/>
  <c r="E171" i="1"/>
  <c r="Y168" i="1"/>
  <c r="E168" i="1" s="1"/>
  <c r="G42" i="1"/>
  <c r="Y169" i="1"/>
  <c r="E169" i="1" s="1"/>
  <c r="E167" i="1"/>
  <c r="E170" i="1"/>
  <c r="E42" i="1"/>
  <c r="E41" i="1"/>
  <c r="G41" i="1"/>
  <c r="E40" i="1"/>
  <c r="G40" i="1"/>
  <c r="W143" i="1"/>
  <c r="W35" i="1"/>
  <c r="AW37" i="1" l="1"/>
  <c r="AS37" i="1"/>
  <c r="AO37" i="1"/>
  <c r="AK37" i="1"/>
  <c r="AG37" i="1"/>
  <c r="AC37" i="1"/>
  <c r="Y37" i="1"/>
  <c r="U37" i="1"/>
  <c r="S37" i="1"/>
  <c r="Q37" i="1" s="1"/>
  <c r="M37" i="1"/>
  <c r="I37" i="1"/>
  <c r="H37" i="1"/>
  <c r="F37" i="1"/>
  <c r="E37" i="1" l="1"/>
  <c r="G37" i="1"/>
  <c r="J11" i="1"/>
  <c r="L11" i="1"/>
  <c r="N11" i="1"/>
  <c r="P11" i="1"/>
  <c r="R11" i="1"/>
  <c r="T11" i="1"/>
  <c r="X11" i="1"/>
  <c r="AB11" i="1"/>
  <c r="AD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6" i="1"/>
  <c r="AS166" i="1"/>
  <c r="AO166" i="1"/>
  <c r="AK166" i="1"/>
  <c r="AG166" i="1"/>
  <c r="AC166" i="1"/>
  <c r="Y166" i="1"/>
  <c r="U166" i="1"/>
  <c r="Q166" i="1"/>
  <c r="M166" i="1"/>
  <c r="I166" i="1"/>
  <c r="H166" i="1"/>
  <c r="G166" i="1"/>
  <c r="F166" i="1"/>
  <c r="J246" i="1"/>
  <c r="K246" i="1"/>
  <c r="L246" i="1"/>
  <c r="N246" i="1"/>
  <c r="O246" i="1"/>
  <c r="P246" i="1"/>
  <c r="R246" i="1"/>
  <c r="S246" i="1"/>
  <c r="T246" i="1"/>
  <c r="V246" i="1"/>
  <c r="W246" i="1"/>
  <c r="X246" i="1"/>
  <c r="Z246" i="1"/>
  <c r="AA246" i="1"/>
  <c r="AB246" i="1"/>
  <c r="AD246" i="1"/>
  <c r="AE246" i="1"/>
  <c r="AF246" i="1"/>
  <c r="AF226" i="1" s="1"/>
  <c r="AH246" i="1"/>
  <c r="AI246" i="1"/>
  <c r="AJ246" i="1"/>
  <c r="AL246" i="1"/>
  <c r="AM246" i="1"/>
  <c r="AN246" i="1"/>
  <c r="AP246" i="1"/>
  <c r="AQ246" i="1"/>
  <c r="AR246" i="1"/>
  <c r="AT246" i="1"/>
  <c r="AU246" i="1"/>
  <c r="AV246" i="1"/>
  <c r="AX246" i="1"/>
  <c r="AY246" i="1"/>
  <c r="AZ246" i="1"/>
  <c r="AW247" i="1"/>
  <c r="AW246" i="1" s="1"/>
  <c r="AS247" i="1"/>
  <c r="AS246" i="1" s="1"/>
  <c r="AO247" i="1"/>
  <c r="AO246" i="1" s="1"/>
  <c r="AK247" i="1"/>
  <c r="AK246" i="1" s="1"/>
  <c r="AG247" i="1"/>
  <c r="AG246" i="1" s="1"/>
  <c r="AC247" i="1"/>
  <c r="AC246" i="1" s="1"/>
  <c r="Y247" i="1"/>
  <c r="Y246" i="1" s="1"/>
  <c r="U247" i="1"/>
  <c r="U246" i="1" s="1"/>
  <c r="Q247" i="1"/>
  <c r="Q246" i="1" s="1"/>
  <c r="M247" i="1"/>
  <c r="M246" i="1" s="1"/>
  <c r="I247" i="1"/>
  <c r="I246" i="1" s="1"/>
  <c r="H247" i="1"/>
  <c r="H246" i="1" s="1"/>
  <c r="G247" i="1"/>
  <c r="G246" i="1" s="1"/>
  <c r="F247" i="1"/>
  <c r="F246" i="1" s="1"/>
  <c r="I13" i="2"/>
  <c r="AW224" i="1"/>
  <c r="AS224" i="1"/>
  <c r="AO224" i="1"/>
  <c r="AK224" i="1"/>
  <c r="AG224" i="1"/>
  <c r="AC224" i="1"/>
  <c r="Y224" i="1"/>
  <c r="W224" i="1"/>
  <c r="G224" i="1" s="1"/>
  <c r="Q224" i="1"/>
  <c r="M224" i="1"/>
  <c r="I224" i="1"/>
  <c r="H224" i="1"/>
  <c r="F224" i="1"/>
  <c r="AW181" i="1"/>
  <c r="AS181" i="1"/>
  <c r="AO181" i="1"/>
  <c r="AK181" i="1"/>
  <c r="AG181" i="1"/>
  <c r="AC181" i="1"/>
  <c r="Y181" i="1"/>
  <c r="U181" i="1"/>
  <c r="Q181" i="1"/>
  <c r="M181" i="1"/>
  <c r="I181" i="1"/>
  <c r="H181" i="1"/>
  <c r="G181" i="1"/>
  <c r="F181" i="1"/>
  <c r="AW180" i="1"/>
  <c r="AS180" i="1"/>
  <c r="AO180" i="1"/>
  <c r="AK180" i="1"/>
  <c r="AG180" i="1"/>
  <c r="AC180" i="1"/>
  <c r="Y180" i="1"/>
  <c r="U180" i="1"/>
  <c r="Q180" i="1"/>
  <c r="M180" i="1"/>
  <c r="I180" i="1"/>
  <c r="H180" i="1"/>
  <c r="G180" i="1"/>
  <c r="F18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F225" i="1"/>
  <c r="H225" i="1"/>
  <c r="AC225" i="1"/>
  <c r="AG225" i="1"/>
  <c r="AK225" i="1"/>
  <c r="AO225" i="1"/>
  <c r="AS225" i="1"/>
  <c r="AW225" i="1"/>
  <c r="Y225" i="1"/>
  <c r="W225" i="1"/>
  <c r="G225" i="1" s="1"/>
  <c r="AW165" i="1"/>
  <c r="AS165" i="1"/>
  <c r="AO165" i="1"/>
  <c r="AK165" i="1"/>
  <c r="AG165" i="1"/>
  <c r="AC165" i="1"/>
  <c r="Y165" i="1"/>
  <c r="U165" i="1"/>
  <c r="Q165" i="1"/>
  <c r="M165" i="1"/>
  <c r="I165" i="1"/>
  <c r="H165" i="1"/>
  <c r="G165" i="1"/>
  <c r="F165" i="1"/>
  <c r="AW164" i="1"/>
  <c r="AS164" i="1"/>
  <c r="AO164" i="1"/>
  <c r="AK164" i="1"/>
  <c r="AG164" i="1"/>
  <c r="AC164" i="1"/>
  <c r="Y164" i="1"/>
  <c r="U164" i="1"/>
  <c r="Q164" i="1"/>
  <c r="M164" i="1"/>
  <c r="I164" i="1"/>
  <c r="H164" i="1"/>
  <c r="G164" i="1"/>
  <c r="F164" i="1"/>
  <c r="AW260" i="1"/>
  <c r="AS260" i="1"/>
  <c r="AO260" i="1"/>
  <c r="AK260" i="1"/>
  <c r="AG260" i="1"/>
  <c r="AC260" i="1"/>
  <c r="Y260" i="1"/>
  <c r="U260" i="1"/>
  <c r="Q260" i="1"/>
  <c r="M260" i="1"/>
  <c r="I260" i="1"/>
  <c r="H260" i="1"/>
  <c r="G260" i="1"/>
  <c r="F260" i="1"/>
  <c r="AW39" i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AZ226" i="1" l="1"/>
  <c r="AJ226" i="1"/>
  <c r="T226" i="1"/>
  <c r="AR226" i="1"/>
  <c r="AB226" i="1"/>
  <c r="W226" i="1"/>
  <c r="L226" i="1"/>
  <c r="P226" i="1"/>
  <c r="AV226" i="1"/>
  <c r="AA226" i="1"/>
  <c r="O226" i="1"/>
  <c r="AY226" i="1"/>
  <c r="AT226" i="1"/>
  <c r="AN226" i="1"/>
  <c r="X226" i="1"/>
  <c r="S226" i="1"/>
  <c r="N226" i="1"/>
  <c r="AX226" i="1"/>
  <c r="AM226" i="1"/>
  <c r="AH226" i="1"/>
  <c r="R226" i="1"/>
  <c r="AI226" i="1"/>
  <c r="AQ226" i="1"/>
  <c r="AL226" i="1"/>
  <c r="V226" i="1"/>
  <c r="J226" i="1"/>
  <c r="AD226" i="1"/>
  <c r="AU226" i="1"/>
  <c r="AP226" i="1"/>
  <c r="AE226" i="1"/>
  <c r="Z226" i="1"/>
  <c r="E163" i="1"/>
  <c r="E181" i="1"/>
  <c r="E180" i="1"/>
  <c r="E164" i="1"/>
  <c r="U224" i="1"/>
  <c r="E224" i="1" s="1"/>
  <c r="E166" i="1"/>
  <c r="E247" i="1"/>
  <c r="E246" i="1" s="1"/>
  <c r="E158" i="1"/>
  <c r="E159" i="1"/>
  <c r="E155" i="1"/>
  <c r="E156" i="1"/>
  <c r="E157" i="1"/>
  <c r="E162" i="1"/>
  <c r="E161" i="1"/>
  <c r="E160" i="1"/>
  <c r="E165" i="1"/>
  <c r="E260" i="1"/>
  <c r="E39" i="1"/>
  <c r="G39" i="1"/>
  <c r="AW38" i="1" l="1"/>
  <c r="AS38" i="1"/>
  <c r="AO38" i="1"/>
  <c r="AK38" i="1"/>
  <c r="AG38" i="1"/>
  <c r="AC38" i="1"/>
  <c r="Y38" i="1"/>
  <c r="W38" i="1"/>
  <c r="U38" i="1" s="1"/>
  <c r="S38" i="1"/>
  <c r="Q38" i="1" s="1"/>
  <c r="M38" i="1"/>
  <c r="I38" i="1"/>
  <c r="H38" i="1"/>
  <c r="F38" i="1"/>
  <c r="E38" i="1" l="1"/>
  <c r="G38" i="1"/>
  <c r="Y32" i="1"/>
  <c r="Y33" i="1"/>
  <c r="AA31" i="1"/>
  <c r="Z31" i="1"/>
  <c r="Z11" i="1" s="1"/>
  <c r="W31" i="1"/>
  <c r="V31" i="1"/>
  <c r="W14" i="1"/>
  <c r="V14" i="1"/>
  <c r="V11" i="1" l="1"/>
  <c r="AA11" i="1"/>
  <c r="AW259" i="1"/>
  <c r="AS259" i="1"/>
  <c r="AO259" i="1"/>
  <c r="AK259" i="1"/>
  <c r="AG259" i="1"/>
  <c r="AC259" i="1"/>
  <c r="Y259" i="1"/>
  <c r="U259" i="1"/>
  <c r="Q259" i="1"/>
  <c r="M259" i="1"/>
  <c r="I259" i="1"/>
  <c r="H259" i="1"/>
  <c r="G259" i="1"/>
  <c r="F259" i="1"/>
  <c r="E259" i="1" l="1"/>
  <c r="W34" i="1"/>
  <c r="W152" i="1" l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E154" i="1" l="1"/>
  <c r="AW147" i="1" l="1"/>
  <c r="AS147" i="1"/>
  <c r="AO147" i="1"/>
  <c r="AK147" i="1"/>
  <c r="AG147" i="1"/>
  <c r="AC147" i="1"/>
  <c r="Y147" i="1"/>
  <c r="AW153" i="1"/>
  <c r="AW152" i="1"/>
  <c r="AW151" i="1"/>
  <c r="AW150" i="1"/>
  <c r="AW149" i="1"/>
  <c r="AW148" i="1"/>
  <c r="AS153" i="1"/>
  <c r="AS152" i="1"/>
  <c r="AS151" i="1"/>
  <c r="AS150" i="1"/>
  <c r="AS149" i="1"/>
  <c r="AS148" i="1"/>
  <c r="AO153" i="1"/>
  <c r="AO152" i="1"/>
  <c r="AO151" i="1"/>
  <c r="AO150" i="1"/>
  <c r="AO149" i="1"/>
  <c r="AO148" i="1"/>
  <c r="AK153" i="1"/>
  <c r="AK152" i="1"/>
  <c r="AK151" i="1"/>
  <c r="AK150" i="1"/>
  <c r="AK149" i="1"/>
  <c r="AK148" i="1"/>
  <c r="AG153" i="1"/>
  <c r="AG152" i="1"/>
  <c r="AG151" i="1"/>
  <c r="AG150" i="1"/>
  <c r="AG149" i="1"/>
  <c r="AG148" i="1"/>
  <c r="AC153" i="1"/>
  <c r="AC152" i="1"/>
  <c r="AC151" i="1"/>
  <c r="AC150" i="1"/>
  <c r="AC149" i="1"/>
  <c r="AC148" i="1"/>
  <c r="Y153" i="1"/>
  <c r="Y152" i="1"/>
  <c r="Y151" i="1"/>
  <c r="Y150" i="1"/>
  <c r="Y149" i="1"/>
  <c r="Y148" i="1"/>
  <c r="Q153" i="1"/>
  <c r="Q152" i="1"/>
  <c r="Q151" i="1"/>
  <c r="Q150" i="1"/>
  <c r="Q149" i="1"/>
  <c r="Q148" i="1"/>
  <c r="M153" i="1"/>
  <c r="M152" i="1"/>
  <c r="M151" i="1"/>
  <c r="M150" i="1"/>
  <c r="M149" i="1"/>
  <c r="M148" i="1"/>
  <c r="U153" i="1"/>
  <c r="I153" i="1"/>
  <c r="H153" i="1"/>
  <c r="G153" i="1"/>
  <c r="F153" i="1"/>
  <c r="W139" i="1"/>
  <c r="E153" i="1" l="1"/>
  <c r="W146" i="1"/>
  <c r="U152" i="1"/>
  <c r="I152" i="1"/>
  <c r="H152" i="1"/>
  <c r="G152" i="1"/>
  <c r="F152" i="1"/>
  <c r="U151" i="1"/>
  <c r="I151" i="1"/>
  <c r="H151" i="1"/>
  <c r="G151" i="1"/>
  <c r="F151" i="1"/>
  <c r="W138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152" i="1" l="1"/>
  <c r="E36" i="1"/>
  <c r="E151" i="1"/>
  <c r="W140" i="1"/>
  <c r="J219" i="1" l="1"/>
  <c r="L219" i="1"/>
  <c r="N219" i="1"/>
  <c r="O219" i="1"/>
  <c r="P219" i="1"/>
  <c r="R219" i="1"/>
  <c r="S219" i="1"/>
  <c r="T219" i="1"/>
  <c r="V219" i="1"/>
  <c r="W219" i="1"/>
  <c r="X219" i="1"/>
  <c r="Z219" i="1"/>
  <c r="AA219" i="1"/>
  <c r="AB219" i="1"/>
  <c r="AD219" i="1"/>
  <c r="AE219" i="1"/>
  <c r="AF219" i="1"/>
  <c r="AH219" i="1"/>
  <c r="AI219" i="1"/>
  <c r="AJ219" i="1"/>
  <c r="AL219" i="1"/>
  <c r="AM219" i="1"/>
  <c r="AN219" i="1"/>
  <c r="AP219" i="1"/>
  <c r="AQ219" i="1"/>
  <c r="AR219" i="1"/>
  <c r="AT219" i="1"/>
  <c r="AU219" i="1"/>
  <c r="AV219" i="1"/>
  <c r="AX219" i="1"/>
  <c r="AY219" i="1"/>
  <c r="AZ219" i="1"/>
  <c r="I225" i="1"/>
  <c r="M225" i="1"/>
  <c r="Q225" i="1"/>
  <c r="U225" i="1"/>
  <c r="E225" i="1" l="1"/>
  <c r="F147" i="1"/>
  <c r="G147" i="1"/>
  <c r="H147" i="1"/>
  <c r="I147" i="1"/>
  <c r="M147" i="1"/>
  <c r="Q147" i="1"/>
  <c r="F148" i="1"/>
  <c r="G148" i="1"/>
  <c r="H148" i="1"/>
  <c r="I148" i="1"/>
  <c r="F149" i="1"/>
  <c r="G149" i="1"/>
  <c r="H149" i="1"/>
  <c r="I149" i="1"/>
  <c r="F150" i="1"/>
  <c r="G150" i="1"/>
  <c r="H150" i="1"/>
  <c r="I150" i="1"/>
  <c r="F206" i="1"/>
  <c r="H206" i="1"/>
  <c r="I206" i="1"/>
  <c r="M206" i="1"/>
  <c r="Q206" i="1"/>
  <c r="U150" i="1" l="1"/>
  <c r="E150" i="1" s="1"/>
  <c r="U149" i="1" l="1"/>
  <c r="E149" i="1" s="1"/>
  <c r="Y14" i="1"/>
  <c r="U148" i="1"/>
  <c r="E148" i="1" s="1"/>
  <c r="U147" i="1"/>
  <c r="E147" i="1" s="1"/>
  <c r="AW146" i="1" l="1"/>
  <c r="AS146" i="1"/>
  <c r="AO146" i="1"/>
  <c r="AK146" i="1"/>
  <c r="AG146" i="1"/>
  <c r="AC146" i="1"/>
  <c r="Y146" i="1"/>
  <c r="U146" i="1"/>
  <c r="Q146" i="1"/>
  <c r="M146" i="1"/>
  <c r="I146" i="1"/>
  <c r="H146" i="1"/>
  <c r="G146" i="1"/>
  <c r="F146" i="1"/>
  <c r="AW145" i="1"/>
  <c r="AS145" i="1"/>
  <c r="AO145" i="1"/>
  <c r="AK145" i="1"/>
  <c r="AG145" i="1"/>
  <c r="AC145" i="1"/>
  <c r="Y145" i="1"/>
  <c r="U145" i="1"/>
  <c r="Q145" i="1"/>
  <c r="M145" i="1"/>
  <c r="I145" i="1"/>
  <c r="H145" i="1"/>
  <c r="G145" i="1"/>
  <c r="F145" i="1"/>
  <c r="E145" i="1" l="1"/>
  <c r="E146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E35" i="1" l="1"/>
  <c r="AW144" i="1"/>
  <c r="AS144" i="1"/>
  <c r="AO144" i="1"/>
  <c r="AK144" i="1"/>
  <c r="AG144" i="1"/>
  <c r="AC144" i="1"/>
  <c r="Y144" i="1"/>
  <c r="U144" i="1"/>
  <c r="Q144" i="1"/>
  <c r="M144" i="1"/>
  <c r="I144" i="1"/>
  <c r="H144" i="1"/>
  <c r="G144" i="1"/>
  <c r="F144" i="1"/>
  <c r="AW143" i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E143" i="1" l="1"/>
  <c r="E144" i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E142" i="1" l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F53" i="1"/>
  <c r="H53" i="1"/>
  <c r="I53" i="1"/>
  <c r="M53" i="1"/>
  <c r="S53" i="1"/>
  <c r="W53" i="1"/>
  <c r="Y53" i="1"/>
  <c r="AC53" i="1"/>
  <c r="AG53" i="1"/>
  <c r="AK53" i="1"/>
  <c r="AO53" i="1"/>
  <c r="AS53" i="1"/>
  <c r="AW53" i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G138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AW138" i="1"/>
  <c r="AS138" i="1"/>
  <c r="AO138" i="1"/>
  <c r="AK138" i="1"/>
  <c r="AG138" i="1"/>
  <c r="AC138" i="1"/>
  <c r="Y138" i="1"/>
  <c r="Q138" i="1"/>
  <c r="M138" i="1"/>
  <c r="I138" i="1"/>
  <c r="H138" i="1"/>
  <c r="F138" i="1"/>
  <c r="U206" i="1"/>
  <c r="AA206" i="1"/>
  <c r="G206" i="1" s="1"/>
  <c r="AC206" i="1"/>
  <c r="AG206" i="1"/>
  <c r="AK206" i="1"/>
  <c r="AO206" i="1"/>
  <c r="AS206" i="1"/>
  <c r="AW206" i="1"/>
  <c r="W105" i="1"/>
  <c r="W55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3" i="1" l="1"/>
  <c r="W11" i="1"/>
  <c r="S11" i="1"/>
  <c r="Y206" i="1"/>
  <c r="E206" i="1" s="1"/>
  <c r="E34" i="1"/>
  <c r="G53" i="1"/>
  <c r="U138" i="1"/>
  <c r="E138" i="1" s="1"/>
  <c r="Q53" i="1"/>
  <c r="E140" i="1"/>
  <c r="E141" i="1"/>
  <c r="E139" i="1"/>
  <c r="G14" i="1"/>
  <c r="Q14" i="1"/>
  <c r="E14" i="1" s="1"/>
  <c r="E53" i="1" l="1"/>
  <c r="S110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S103" i="1"/>
  <c r="E137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6" i="1"/>
  <c r="AS136" i="1"/>
  <c r="AO136" i="1"/>
  <c r="AK136" i="1"/>
  <c r="AG136" i="1"/>
  <c r="AC136" i="1"/>
  <c r="Y136" i="1"/>
  <c r="U136" i="1"/>
  <c r="Q136" i="1"/>
  <c r="M136" i="1"/>
  <c r="I136" i="1"/>
  <c r="H136" i="1"/>
  <c r="G136" i="1"/>
  <c r="F136" i="1"/>
  <c r="S112" i="1"/>
  <c r="S111" i="1"/>
  <c r="S108" i="1"/>
  <c r="E33" i="1" l="1"/>
  <c r="E136" i="1"/>
  <c r="AW135" i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E134" i="1" l="1"/>
  <c r="E135" i="1"/>
  <c r="S116" i="1" l="1"/>
  <c r="S115" i="1"/>
  <c r="S70" i="1" l="1"/>
  <c r="S102" i="1" l="1"/>
  <c r="AW258" i="1" l="1"/>
  <c r="AS258" i="1"/>
  <c r="AO258" i="1"/>
  <c r="AK258" i="1"/>
  <c r="AG258" i="1"/>
  <c r="AC258" i="1"/>
  <c r="Y258" i="1"/>
  <c r="U258" i="1"/>
  <c r="Q258" i="1"/>
  <c r="M258" i="1"/>
  <c r="I258" i="1"/>
  <c r="H258" i="1"/>
  <c r="G258" i="1"/>
  <c r="F258" i="1"/>
  <c r="E258" i="1" l="1"/>
  <c r="AW257" i="1"/>
  <c r="AS257" i="1"/>
  <c r="AO257" i="1"/>
  <c r="AK257" i="1"/>
  <c r="AG257" i="1"/>
  <c r="AC257" i="1"/>
  <c r="Y257" i="1"/>
  <c r="U257" i="1"/>
  <c r="Q257" i="1"/>
  <c r="M257" i="1"/>
  <c r="I257" i="1"/>
  <c r="H257" i="1"/>
  <c r="G257" i="1"/>
  <c r="F257" i="1"/>
  <c r="E257" i="1" l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256" i="1"/>
  <c r="AS256" i="1"/>
  <c r="AO256" i="1"/>
  <c r="AK256" i="1"/>
  <c r="AG256" i="1"/>
  <c r="AC256" i="1"/>
  <c r="Y256" i="1"/>
  <c r="U256" i="1"/>
  <c r="Q256" i="1"/>
  <c r="M256" i="1"/>
  <c r="I256" i="1"/>
  <c r="H256" i="1"/>
  <c r="G256" i="1"/>
  <c r="F256" i="1"/>
  <c r="E129" i="1" l="1"/>
  <c r="E256" i="1"/>
  <c r="E128" i="1"/>
  <c r="AW255" i="1"/>
  <c r="AS255" i="1"/>
  <c r="AO255" i="1"/>
  <c r="AK255" i="1"/>
  <c r="AG255" i="1"/>
  <c r="AC255" i="1"/>
  <c r="Y255" i="1"/>
  <c r="U255" i="1"/>
  <c r="Q255" i="1"/>
  <c r="M255" i="1"/>
  <c r="I255" i="1"/>
  <c r="H255" i="1"/>
  <c r="G255" i="1"/>
  <c r="F255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S106" i="1"/>
  <c r="S95" i="1"/>
  <c r="S98" i="1"/>
  <c r="S97" i="1"/>
  <c r="S96" i="1"/>
  <c r="S109" i="1"/>
  <c r="E131" i="1" l="1"/>
  <c r="E130" i="1"/>
  <c r="E126" i="1"/>
  <c r="E255" i="1"/>
  <c r="E132" i="1"/>
  <c r="E127" i="1"/>
  <c r="E133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49" i="1"/>
  <c r="E32" i="1" l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E125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223" i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E223" i="1" l="1"/>
  <c r="AW124" i="1" l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E123" i="1" l="1"/>
  <c r="E124" i="1"/>
  <c r="AW122" i="1" l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E122" i="1" l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E222" i="1" l="1"/>
  <c r="U31" i="1"/>
  <c r="AW116" i="1" l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254" i="1"/>
  <c r="AS254" i="1"/>
  <c r="AO254" i="1"/>
  <c r="AK254" i="1"/>
  <c r="AG254" i="1"/>
  <c r="AC254" i="1"/>
  <c r="Y254" i="1"/>
  <c r="U254" i="1"/>
  <c r="Q254" i="1"/>
  <c r="M254" i="1"/>
  <c r="I254" i="1"/>
  <c r="H254" i="1"/>
  <c r="G254" i="1"/>
  <c r="F254" i="1"/>
  <c r="AW253" i="1"/>
  <c r="AS253" i="1"/>
  <c r="AO253" i="1"/>
  <c r="AK253" i="1"/>
  <c r="AG253" i="1"/>
  <c r="AC253" i="1"/>
  <c r="Y253" i="1"/>
  <c r="U253" i="1"/>
  <c r="Q253" i="1"/>
  <c r="M253" i="1"/>
  <c r="I253" i="1"/>
  <c r="H253" i="1"/>
  <c r="G253" i="1"/>
  <c r="F253" i="1"/>
  <c r="E253" i="1" l="1"/>
  <c r="E254" i="1"/>
  <c r="E116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S101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E110" i="1" l="1"/>
  <c r="E121" i="1"/>
  <c r="E119" i="1"/>
  <c r="E108" i="1"/>
  <c r="E112" i="1"/>
  <c r="E118" i="1"/>
  <c r="E120" i="1"/>
  <c r="E114" i="1"/>
  <c r="E117" i="1"/>
  <c r="E115" i="1"/>
  <c r="E113" i="1"/>
  <c r="E111" i="1"/>
  <c r="E109" i="1"/>
  <c r="AW236" i="1"/>
  <c r="AS236" i="1"/>
  <c r="AO236" i="1"/>
  <c r="AK236" i="1"/>
  <c r="AG236" i="1"/>
  <c r="AC236" i="1"/>
  <c r="Y236" i="1"/>
  <c r="U236" i="1"/>
  <c r="Q236" i="1"/>
  <c r="M236" i="1"/>
  <c r="I236" i="1"/>
  <c r="H236" i="1"/>
  <c r="G236" i="1"/>
  <c r="F236" i="1"/>
  <c r="AW235" i="1"/>
  <c r="AS235" i="1"/>
  <c r="AO235" i="1"/>
  <c r="AK235" i="1"/>
  <c r="AG235" i="1"/>
  <c r="AC235" i="1"/>
  <c r="Y235" i="1"/>
  <c r="U235" i="1"/>
  <c r="Q235" i="1"/>
  <c r="M235" i="1"/>
  <c r="I235" i="1"/>
  <c r="H235" i="1"/>
  <c r="G235" i="1"/>
  <c r="F235" i="1"/>
  <c r="AW234" i="1"/>
  <c r="AS234" i="1"/>
  <c r="AO234" i="1"/>
  <c r="AK234" i="1"/>
  <c r="AG234" i="1"/>
  <c r="AC234" i="1"/>
  <c r="Y234" i="1"/>
  <c r="U234" i="1"/>
  <c r="Q234" i="1"/>
  <c r="M234" i="1"/>
  <c r="I234" i="1"/>
  <c r="H234" i="1"/>
  <c r="G234" i="1"/>
  <c r="F234" i="1"/>
  <c r="AW233" i="1"/>
  <c r="AS233" i="1"/>
  <c r="AO233" i="1"/>
  <c r="AK233" i="1"/>
  <c r="AG233" i="1"/>
  <c r="AC233" i="1"/>
  <c r="Y233" i="1"/>
  <c r="U233" i="1"/>
  <c r="Q233" i="1"/>
  <c r="M233" i="1"/>
  <c r="I233" i="1"/>
  <c r="H233" i="1"/>
  <c r="G233" i="1"/>
  <c r="F233" i="1"/>
  <c r="E233" i="1" l="1"/>
  <c r="E234" i="1"/>
  <c r="E235" i="1"/>
  <c r="E236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5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E26" i="1" l="1"/>
  <c r="E107" i="1"/>
  <c r="E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5" i="1"/>
  <c r="E104" i="1"/>
  <c r="E101" i="1"/>
  <c r="E103" i="1"/>
  <c r="E102" i="1"/>
  <c r="O91" i="1"/>
  <c r="O90" i="1"/>
  <c r="O70" i="1" l="1"/>
  <c r="O217" i="1" l="1"/>
  <c r="O208" i="1" s="1"/>
  <c r="O76" i="1"/>
  <c r="O75" i="1"/>
  <c r="O88" i="1"/>
  <c r="O71" i="1"/>
  <c r="O72" i="1"/>
  <c r="O68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9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E17" i="1" l="1"/>
  <c r="G17" i="1"/>
  <c r="E98" i="1"/>
  <c r="E97" i="1"/>
  <c r="E100" i="1"/>
  <c r="E99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AW92" i="1"/>
  <c r="AS92" i="1"/>
  <c r="AO92" i="1"/>
  <c r="AK92" i="1"/>
  <c r="AG92" i="1"/>
  <c r="AC92" i="1"/>
  <c r="Y92" i="1"/>
  <c r="U92" i="1"/>
  <c r="Q92" i="1"/>
  <c r="AW91" i="1"/>
  <c r="AS91" i="1"/>
  <c r="AO91" i="1"/>
  <c r="AK91" i="1"/>
  <c r="AG91" i="1"/>
  <c r="AC91" i="1"/>
  <c r="Y91" i="1"/>
  <c r="U91" i="1"/>
  <c r="Q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M93" i="1"/>
  <c r="I93" i="1"/>
  <c r="H93" i="1"/>
  <c r="G93" i="1"/>
  <c r="F93" i="1"/>
  <c r="M92" i="1"/>
  <c r="I92" i="1"/>
  <c r="H92" i="1"/>
  <c r="G92" i="1"/>
  <c r="F92" i="1"/>
  <c r="O78" i="1"/>
  <c r="E96" i="1" l="1"/>
  <c r="E95" i="1"/>
  <c r="E94" i="1"/>
  <c r="E92" i="1"/>
  <c r="E93" i="1"/>
  <c r="AW232" i="1"/>
  <c r="AS232" i="1"/>
  <c r="AO232" i="1"/>
  <c r="AK232" i="1"/>
  <c r="AG232" i="1"/>
  <c r="AC232" i="1"/>
  <c r="Y232" i="1"/>
  <c r="U232" i="1"/>
  <c r="Q232" i="1"/>
  <c r="M232" i="1"/>
  <c r="I232" i="1"/>
  <c r="H232" i="1"/>
  <c r="G232" i="1"/>
  <c r="F232" i="1"/>
  <c r="AW231" i="1"/>
  <c r="AS231" i="1"/>
  <c r="AO231" i="1"/>
  <c r="AK231" i="1"/>
  <c r="AG231" i="1"/>
  <c r="AC231" i="1"/>
  <c r="Y231" i="1"/>
  <c r="U231" i="1"/>
  <c r="Q231" i="1"/>
  <c r="M231" i="1"/>
  <c r="I231" i="1"/>
  <c r="H231" i="1"/>
  <c r="G231" i="1"/>
  <c r="F231" i="1"/>
  <c r="E231" i="1" l="1"/>
  <c r="E232" i="1"/>
  <c r="AW217" i="1"/>
  <c r="AS217" i="1"/>
  <c r="AO217" i="1"/>
  <c r="AK217" i="1"/>
  <c r="AG217" i="1"/>
  <c r="AC217" i="1"/>
  <c r="Y217" i="1"/>
  <c r="U217" i="1"/>
  <c r="Q217" i="1"/>
  <c r="M217" i="1"/>
  <c r="I217" i="1"/>
  <c r="H217" i="1"/>
  <c r="G217" i="1"/>
  <c r="F217" i="1"/>
  <c r="M91" i="1"/>
  <c r="I91" i="1"/>
  <c r="H91" i="1"/>
  <c r="G91" i="1"/>
  <c r="F91" i="1"/>
  <c r="M90" i="1"/>
  <c r="I90" i="1"/>
  <c r="H90" i="1"/>
  <c r="G90" i="1"/>
  <c r="F90" i="1"/>
  <c r="E91" i="1" l="1"/>
  <c r="E217" i="1"/>
  <c r="E90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30" i="1" l="1"/>
  <c r="AS230" i="1"/>
  <c r="AO230" i="1"/>
  <c r="AK230" i="1"/>
  <c r="AG230" i="1"/>
  <c r="AC230" i="1"/>
  <c r="Y230" i="1"/>
  <c r="U230" i="1"/>
  <c r="Q230" i="1"/>
  <c r="M230" i="1"/>
  <c r="I230" i="1"/>
  <c r="H230" i="1"/>
  <c r="G230" i="1"/>
  <c r="F230" i="1"/>
  <c r="F89" i="1"/>
  <c r="G89" i="1"/>
  <c r="H89" i="1"/>
  <c r="I89" i="1"/>
  <c r="M89" i="1"/>
  <c r="E89" i="1" l="1"/>
  <c r="E230" i="1"/>
  <c r="AW229" i="1" l="1"/>
  <c r="AS229" i="1"/>
  <c r="AO229" i="1"/>
  <c r="AK229" i="1"/>
  <c r="AG229" i="1"/>
  <c r="AC229" i="1"/>
  <c r="Y229" i="1"/>
  <c r="U229" i="1"/>
  <c r="Q229" i="1"/>
  <c r="M229" i="1"/>
  <c r="I229" i="1"/>
  <c r="H229" i="1"/>
  <c r="G229" i="1"/>
  <c r="F229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29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9" i="1"/>
  <c r="O80" i="1"/>
  <c r="M88" i="1"/>
  <c r="I88" i="1"/>
  <c r="H88" i="1"/>
  <c r="G88" i="1"/>
  <c r="F88" i="1"/>
  <c r="M87" i="1"/>
  <c r="I87" i="1"/>
  <c r="H87" i="1"/>
  <c r="G87" i="1"/>
  <c r="F87" i="1"/>
  <c r="E20" i="1" l="1"/>
  <c r="O55" i="1"/>
  <c r="G20" i="1"/>
  <c r="E88" i="1"/>
  <c r="E87" i="1"/>
  <c r="H69" i="1" l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F85" i="1"/>
  <c r="G85" i="1"/>
  <c r="F86" i="1"/>
  <c r="G86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71" i="1"/>
  <c r="G71" i="1"/>
  <c r="F72" i="1"/>
  <c r="G72" i="1"/>
  <c r="F73" i="1"/>
  <c r="G73" i="1"/>
  <c r="F74" i="1"/>
  <c r="G74" i="1"/>
  <c r="F75" i="1"/>
  <c r="G75" i="1"/>
  <c r="G70" i="1"/>
  <c r="G68" i="1"/>
  <c r="I86" i="1" l="1"/>
  <c r="M86" i="1" l="1"/>
  <c r="E86" i="1" s="1"/>
  <c r="M71" i="1" l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E81" i="1" l="1"/>
  <c r="E73" i="1"/>
  <c r="E83" i="1"/>
  <c r="E75" i="1"/>
  <c r="E84" i="1"/>
  <c r="E76" i="1"/>
  <c r="E82" i="1"/>
  <c r="E74" i="1"/>
  <c r="E71" i="1"/>
  <c r="E80" i="1"/>
  <c r="E72" i="1"/>
  <c r="E79" i="1"/>
  <c r="E78" i="1"/>
  <c r="E85" i="1"/>
  <c r="E77" i="1"/>
  <c r="AW70" i="1"/>
  <c r="AS70" i="1"/>
  <c r="AO70" i="1"/>
  <c r="AK70" i="1"/>
  <c r="AG70" i="1"/>
  <c r="AC70" i="1"/>
  <c r="Y70" i="1"/>
  <c r="U70" i="1"/>
  <c r="Q70" i="1"/>
  <c r="M70" i="1"/>
  <c r="I70" i="1"/>
  <c r="F70" i="1"/>
  <c r="AW69" i="1"/>
  <c r="AS69" i="1"/>
  <c r="AO69" i="1"/>
  <c r="AK69" i="1"/>
  <c r="AG69" i="1"/>
  <c r="AC69" i="1"/>
  <c r="Y69" i="1"/>
  <c r="U69" i="1"/>
  <c r="Q69" i="1"/>
  <c r="M69" i="1"/>
  <c r="I69" i="1"/>
  <c r="G69" i="1"/>
  <c r="F69" i="1"/>
  <c r="E70" i="1" l="1"/>
  <c r="E69" i="1"/>
  <c r="K16" i="1" l="1"/>
  <c r="K64" i="1"/>
  <c r="K62" i="1"/>
  <c r="K65" i="1"/>
  <c r="O19" i="1"/>
  <c r="O11" i="1" s="1"/>
  <c r="K13" i="1"/>
  <c r="K63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61" i="1"/>
  <c r="AW68" i="1"/>
  <c r="AS68" i="1"/>
  <c r="AO68" i="1"/>
  <c r="AK68" i="1"/>
  <c r="AG68" i="1"/>
  <c r="AC68" i="1"/>
  <c r="Y68" i="1"/>
  <c r="U68" i="1"/>
  <c r="Q68" i="1"/>
  <c r="M68" i="1"/>
  <c r="I68" i="1"/>
  <c r="H68" i="1"/>
  <c r="F68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52" i="1"/>
  <c r="AS252" i="1"/>
  <c r="AO252" i="1"/>
  <c r="AK252" i="1"/>
  <c r="AG252" i="1"/>
  <c r="AC252" i="1"/>
  <c r="Y252" i="1"/>
  <c r="U252" i="1"/>
  <c r="Q252" i="1"/>
  <c r="M252" i="1"/>
  <c r="I252" i="1"/>
  <c r="H252" i="1"/>
  <c r="G252" i="1"/>
  <c r="F252" i="1"/>
  <c r="K249" i="1"/>
  <c r="E19" i="1" l="1"/>
  <c r="E18" i="1"/>
  <c r="E68" i="1"/>
  <c r="E252" i="1"/>
  <c r="K228" i="1"/>
  <c r="K227" i="1" s="1"/>
  <c r="K226" i="1" l="1"/>
  <c r="K221" i="1"/>
  <c r="K219" i="1" s="1"/>
  <c r="K56" i="1"/>
  <c r="AW251" i="1" l="1"/>
  <c r="AW250" i="1" s="1"/>
  <c r="AS251" i="1"/>
  <c r="AS250" i="1" s="1"/>
  <c r="AO251" i="1"/>
  <c r="AO250" i="1" s="1"/>
  <c r="AK251" i="1"/>
  <c r="AK250" i="1" s="1"/>
  <c r="AG251" i="1"/>
  <c r="AG250" i="1" s="1"/>
  <c r="AC251" i="1"/>
  <c r="AC250" i="1" s="1"/>
  <c r="Y251" i="1"/>
  <c r="Y250" i="1" s="1"/>
  <c r="U251" i="1"/>
  <c r="U250" i="1" s="1"/>
  <c r="Q251" i="1"/>
  <c r="Q250" i="1" s="1"/>
  <c r="M251" i="1"/>
  <c r="M250" i="1" s="1"/>
  <c r="I251" i="1"/>
  <c r="I250" i="1" s="1"/>
  <c r="H251" i="1"/>
  <c r="H250" i="1" s="1"/>
  <c r="G251" i="1"/>
  <c r="G250" i="1" s="1"/>
  <c r="F251" i="1"/>
  <c r="F250" i="1" s="1"/>
  <c r="E251" i="1" l="1"/>
  <c r="E250" i="1" s="1"/>
  <c r="AW67" i="1" l="1"/>
  <c r="AS67" i="1"/>
  <c r="AO67" i="1"/>
  <c r="AK67" i="1"/>
  <c r="AG67" i="1"/>
  <c r="AC67" i="1"/>
  <c r="Y67" i="1"/>
  <c r="U67" i="1"/>
  <c r="Q67" i="1"/>
  <c r="M67" i="1"/>
  <c r="I67" i="1"/>
  <c r="H67" i="1"/>
  <c r="G67" i="1"/>
  <c r="F67" i="1"/>
  <c r="AW66" i="1"/>
  <c r="AS66" i="1"/>
  <c r="AO66" i="1"/>
  <c r="AK66" i="1"/>
  <c r="AG66" i="1"/>
  <c r="AC66" i="1"/>
  <c r="Y66" i="1"/>
  <c r="U66" i="1"/>
  <c r="Q66" i="1"/>
  <c r="M66" i="1"/>
  <c r="I66" i="1"/>
  <c r="H66" i="1"/>
  <c r="G66" i="1"/>
  <c r="F66" i="1"/>
  <c r="AW65" i="1"/>
  <c r="AS65" i="1"/>
  <c r="AO65" i="1"/>
  <c r="AK65" i="1"/>
  <c r="AG65" i="1"/>
  <c r="AC65" i="1"/>
  <c r="Y65" i="1"/>
  <c r="U65" i="1"/>
  <c r="Q65" i="1"/>
  <c r="M65" i="1"/>
  <c r="I65" i="1"/>
  <c r="H65" i="1"/>
  <c r="G65" i="1"/>
  <c r="F65" i="1"/>
  <c r="E67" i="1" l="1"/>
  <c r="E66" i="1"/>
  <c r="E65" i="1"/>
  <c r="AW64" i="1" l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K211" i="1"/>
  <c r="K208" i="1" s="1"/>
  <c r="E64" i="1" l="1"/>
  <c r="K59" i="1"/>
  <c r="K58" i="1"/>
  <c r="AW221" i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J55" i="1"/>
  <c r="L55" i="1"/>
  <c r="N55" i="1"/>
  <c r="P55" i="1"/>
  <c r="R55" i="1"/>
  <c r="T55" i="1"/>
  <c r="V55" i="1"/>
  <c r="X55" i="1"/>
  <c r="Z55" i="1"/>
  <c r="AA55" i="1"/>
  <c r="AB55" i="1"/>
  <c r="AD55" i="1"/>
  <c r="AE55" i="1"/>
  <c r="AF55" i="1"/>
  <c r="AH55" i="1"/>
  <c r="AI55" i="1"/>
  <c r="AJ55" i="1"/>
  <c r="AL55" i="1"/>
  <c r="AM55" i="1"/>
  <c r="AN55" i="1"/>
  <c r="AP55" i="1"/>
  <c r="AQ55" i="1"/>
  <c r="AR55" i="1"/>
  <c r="AT55" i="1"/>
  <c r="AU55" i="1"/>
  <c r="AV55" i="1"/>
  <c r="AX55" i="1"/>
  <c r="AY55" i="1"/>
  <c r="AZ55" i="1"/>
  <c r="AW216" i="1"/>
  <c r="AS216" i="1"/>
  <c r="AO216" i="1"/>
  <c r="AK216" i="1"/>
  <c r="AG216" i="1"/>
  <c r="AC216" i="1"/>
  <c r="Y216" i="1"/>
  <c r="U216" i="1"/>
  <c r="Q216" i="1"/>
  <c r="M216" i="1"/>
  <c r="I216" i="1"/>
  <c r="H216" i="1"/>
  <c r="G216" i="1"/>
  <c r="F216" i="1"/>
  <c r="AW63" i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AW62" i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AW61" i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249" i="1"/>
  <c r="AW248" i="1" s="1"/>
  <c r="AS249" i="1"/>
  <c r="AS248" i="1" s="1"/>
  <c r="AO249" i="1"/>
  <c r="AO248" i="1" s="1"/>
  <c r="AK249" i="1"/>
  <c r="AK248" i="1" s="1"/>
  <c r="AG249" i="1"/>
  <c r="AG248" i="1" s="1"/>
  <c r="AC248" i="1"/>
  <c r="Y249" i="1"/>
  <c r="Y248" i="1" s="1"/>
  <c r="U249" i="1"/>
  <c r="U248" i="1" s="1"/>
  <c r="Q249" i="1"/>
  <c r="Q248" i="1" s="1"/>
  <c r="M249" i="1"/>
  <c r="M248" i="1" s="1"/>
  <c r="I249" i="1"/>
  <c r="I248" i="1" s="1"/>
  <c r="H249" i="1"/>
  <c r="H248" i="1" s="1"/>
  <c r="G249" i="1"/>
  <c r="G248" i="1" s="1"/>
  <c r="F249" i="1"/>
  <c r="F248" i="1" s="1"/>
  <c r="AZ248" i="1"/>
  <c r="AY248" i="1"/>
  <c r="AX248" i="1"/>
  <c r="AV248" i="1"/>
  <c r="AU248" i="1"/>
  <c r="AT248" i="1"/>
  <c r="AR248" i="1"/>
  <c r="AQ248" i="1"/>
  <c r="AP248" i="1"/>
  <c r="AN248" i="1"/>
  <c r="AM248" i="1"/>
  <c r="AL248" i="1"/>
  <c r="AJ248" i="1"/>
  <c r="AI248" i="1"/>
  <c r="AH248" i="1"/>
  <c r="AF248" i="1"/>
  <c r="AE248" i="1"/>
  <c r="AD248" i="1"/>
  <c r="AB248" i="1"/>
  <c r="AA248" i="1"/>
  <c r="Z248" i="1"/>
  <c r="X248" i="1"/>
  <c r="W248" i="1"/>
  <c r="V248" i="1"/>
  <c r="T248" i="1"/>
  <c r="S248" i="1"/>
  <c r="R248" i="1"/>
  <c r="P248" i="1"/>
  <c r="O248" i="1"/>
  <c r="N248" i="1"/>
  <c r="L248" i="1"/>
  <c r="K248" i="1"/>
  <c r="J248" i="1"/>
  <c r="K55" i="1" l="1"/>
  <c r="K54" i="1" s="1"/>
  <c r="AF54" i="1"/>
  <c r="AM54" i="1"/>
  <c r="AE54" i="1"/>
  <c r="AN54" i="1"/>
  <c r="AL54" i="1"/>
  <c r="AD54" i="1"/>
  <c r="AZ54" i="1"/>
  <c r="AR54" i="1"/>
  <c r="AJ54" i="1"/>
  <c r="AB54" i="1"/>
  <c r="T54" i="1"/>
  <c r="L54" i="1"/>
  <c r="AY54" i="1"/>
  <c r="AQ54" i="1"/>
  <c r="AI54" i="1"/>
  <c r="AA54" i="1"/>
  <c r="AA10" i="1" s="1"/>
  <c r="S54" i="1"/>
  <c r="J54" i="1"/>
  <c r="AX54" i="1"/>
  <c r="AP54" i="1"/>
  <c r="AH54" i="1"/>
  <c r="Z54" i="1"/>
  <c r="R54" i="1"/>
  <c r="AV54" i="1"/>
  <c r="P54" i="1"/>
  <c r="X54" i="1"/>
  <c r="AU54" i="1"/>
  <c r="O54" i="1"/>
  <c r="AT54" i="1"/>
  <c r="V54" i="1"/>
  <c r="N54" i="1"/>
  <c r="W54" i="1"/>
  <c r="E221" i="1"/>
  <c r="E216" i="1"/>
  <c r="E62" i="1"/>
  <c r="E60" i="1"/>
  <c r="E61" i="1"/>
  <c r="E63" i="1"/>
  <c r="E249" i="1"/>
  <c r="E248" i="1" s="1"/>
  <c r="H228" i="1"/>
  <c r="H227" i="1" s="1"/>
  <c r="AW228" i="1"/>
  <c r="AW227" i="1" s="1"/>
  <c r="AS228" i="1"/>
  <c r="AS227" i="1" s="1"/>
  <c r="AO228" i="1"/>
  <c r="AO227" i="1" s="1"/>
  <c r="AK228" i="1"/>
  <c r="AK227" i="1" s="1"/>
  <c r="AG228" i="1"/>
  <c r="AG227" i="1" s="1"/>
  <c r="AC228" i="1"/>
  <c r="AC227" i="1" s="1"/>
  <c r="Y228" i="1"/>
  <c r="Y227" i="1" s="1"/>
  <c r="U228" i="1"/>
  <c r="U227" i="1" s="1"/>
  <c r="Q228" i="1"/>
  <c r="Q227" i="1" s="1"/>
  <c r="M228" i="1"/>
  <c r="M227" i="1" s="1"/>
  <c r="AW220" i="1"/>
  <c r="AW219" i="1" s="1"/>
  <c r="AS220" i="1"/>
  <c r="AS219" i="1" s="1"/>
  <c r="AO220" i="1"/>
  <c r="AO219" i="1" s="1"/>
  <c r="AK220" i="1"/>
  <c r="AK219" i="1" s="1"/>
  <c r="AG220" i="1"/>
  <c r="AG219" i="1" s="1"/>
  <c r="AC220" i="1"/>
  <c r="AC219" i="1" s="1"/>
  <c r="Y220" i="1"/>
  <c r="Y219" i="1" s="1"/>
  <c r="U220" i="1"/>
  <c r="U219" i="1" s="1"/>
  <c r="Q220" i="1"/>
  <c r="Q219" i="1" s="1"/>
  <c r="M220" i="1"/>
  <c r="M219" i="1" s="1"/>
  <c r="AW215" i="1"/>
  <c r="AS215" i="1"/>
  <c r="AO215" i="1"/>
  <c r="AK215" i="1"/>
  <c r="AG215" i="1"/>
  <c r="AC215" i="1"/>
  <c r="Y215" i="1"/>
  <c r="U215" i="1"/>
  <c r="Q215" i="1"/>
  <c r="M215" i="1"/>
  <c r="AW214" i="1"/>
  <c r="AS214" i="1"/>
  <c r="AO214" i="1"/>
  <c r="AK214" i="1"/>
  <c r="AG214" i="1"/>
  <c r="AC214" i="1"/>
  <c r="Y214" i="1"/>
  <c r="U214" i="1"/>
  <c r="Q214" i="1"/>
  <c r="M214" i="1"/>
  <c r="AW59" i="1"/>
  <c r="AS59" i="1"/>
  <c r="AO59" i="1"/>
  <c r="AK59" i="1"/>
  <c r="AG59" i="1"/>
  <c r="AC59" i="1"/>
  <c r="Y59" i="1"/>
  <c r="U59" i="1"/>
  <c r="Q59" i="1"/>
  <c r="M59" i="1"/>
  <c r="AW58" i="1"/>
  <c r="AS58" i="1"/>
  <c r="AO58" i="1"/>
  <c r="AK58" i="1"/>
  <c r="AG58" i="1"/>
  <c r="AC58" i="1"/>
  <c r="Y58" i="1"/>
  <c r="U58" i="1"/>
  <c r="Q58" i="1"/>
  <c r="M58" i="1"/>
  <c r="AW57" i="1"/>
  <c r="AS57" i="1"/>
  <c r="AO57" i="1"/>
  <c r="AK57" i="1"/>
  <c r="AG57" i="1"/>
  <c r="AC57" i="1"/>
  <c r="Y57" i="1"/>
  <c r="U57" i="1"/>
  <c r="Q57" i="1"/>
  <c r="M57" i="1"/>
  <c r="AW56" i="1"/>
  <c r="AS56" i="1"/>
  <c r="AO56" i="1"/>
  <c r="AK56" i="1"/>
  <c r="AG56" i="1"/>
  <c r="AC56" i="1"/>
  <c r="Y56" i="1"/>
  <c r="U56" i="1"/>
  <c r="Q56" i="1"/>
  <c r="M56" i="1"/>
  <c r="AW213" i="1"/>
  <c r="AS213" i="1"/>
  <c r="AO213" i="1"/>
  <c r="AK213" i="1"/>
  <c r="AG213" i="1"/>
  <c r="AC213" i="1"/>
  <c r="Y213" i="1"/>
  <c r="U213" i="1"/>
  <c r="Q213" i="1"/>
  <c r="M213" i="1"/>
  <c r="AW212" i="1"/>
  <c r="AS212" i="1"/>
  <c r="AO212" i="1"/>
  <c r="AK212" i="1"/>
  <c r="AG212" i="1"/>
  <c r="AC212" i="1"/>
  <c r="Y212" i="1"/>
  <c r="U212" i="1"/>
  <c r="Q212" i="1"/>
  <c r="M212" i="1"/>
  <c r="AW211" i="1"/>
  <c r="AS211" i="1"/>
  <c r="AO211" i="1"/>
  <c r="AK211" i="1"/>
  <c r="AG211" i="1"/>
  <c r="AC211" i="1"/>
  <c r="Y211" i="1"/>
  <c r="U211" i="1"/>
  <c r="Q211" i="1"/>
  <c r="M211" i="1"/>
  <c r="AW210" i="1"/>
  <c r="AS210" i="1"/>
  <c r="AO210" i="1"/>
  <c r="AK210" i="1"/>
  <c r="AG210" i="1"/>
  <c r="AC210" i="1"/>
  <c r="Y210" i="1"/>
  <c r="U210" i="1"/>
  <c r="Q210" i="1"/>
  <c r="M210" i="1"/>
  <c r="AW209" i="1"/>
  <c r="AS209" i="1"/>
  <c r="AO209" i="1"/>
  <c r="AK209" i="1"/>
  <c r="AG209" i="1"/>
  <c r="AC209" i="1"/>
  <c r="Y209" i="1"/>
  <c r="U209" i="1"/>
  <c r="Q209" i="1"/>
  <c r="M209" i="1"/>
  <c r="M15" i="1"/>
  <c r="H220" i="1"/>
  <c r="H219" i="1" s="1"/>
  <c r="H210" i="1"/>
  <c r="H211" i="1"/>
  <c r="H212" i="1"/>
  <c r="H213" i="1"/>
  <c r="H56" i="1"/>
  <c r="H57" i="1"/>
  <c r="H58" i="1"/>
  <c r="H59" i="1"/>
  <c r="H214" i="1"/>
  <c r="H215" i="1"/>
  <c r="H209" i="1"/>
  <c r="F210" i="1"/>
  <c r="F211" i="1"/>
  <c r="F212" i="1"/>
  <c r="F213" i="1"/>
  <c r="F56" i="1"/>
  <c r="F57" i="1"/>
  <c r="F58" i="1"/>
  <c r="F59" i="1"/>
  <c r="F214" i="1"/>
  <c r="F215" i="1"/>
  <c r="U208" i="1" l="1"/>
  <c r="AK208" i="1"/>
  <c r="H208" i="1"/>
  <c r="Y208" i="1"/>
  <c r="AO208" i="1"/>
  <c r="M208" i="1"/>
  <c r="AC208" i="1"/>
  <c r="AS208" i="1"/>
  <c r="Q208" i="1"/>
  <c r="AG208" i="1"/>
  <c r="AW208" i="1"/>
  <c r="Y226" i="1"/>
  <c r="AO226" i="1"/>
  <c r="M226" i="1"/>
  <c r="AC226" i="1"/>
  <c r="AS226" i="1"/>
  <c r="Q226" i="1"/>
  <c r="AG226" i="1"/>
  <c r="AW226" i="1"/>
  <c r="U226" i="1"/>
  <c r="AK226" i="1"/>
  <c r="H226" i="1"/>
  <c r="F55" i="1"/>
  <c r="H55" i="1"/>
  <c r="J10" i="1"/>
  <c r="N10" i="1"/>
  <c r="O10" i="1"/>
  <c r="R10" i="1"/>
  <c r="S10" i="1"/>
  <c r="V10" i="1"/>
  <c r="W10" i="1"/>
  <c r="Z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4" i="1" l="1"/>
  <c r="K12" i="1"/>
  <c r="K11" i="1" s="1"/>
  <c r="I220" i="1"/>
  <c r="I219" i="1" s="1"/>
  <c r="G220" i="1"/>
  <c r="G219" i="1" s="1"/>
  <c r="F220" i="1"/>
  <c r="F219" i="1" s="1"/>
  <c r="K10" i="1" l="1"/>
  <c r="E220" i="1"/>
  <c r="E219" i="1" s="1"/>
  <c r="I228" i="1"/>
  <c r="I227" i="1" s="1"/>
  <c r="G228" i="1"/>
  <c r="G227" i="1" s="1"/>
  <c r="F228" i="1"/>
  <c r="F227" i="1" s="1"/>
  <c r="I215" i="1"/>
  <c r="E215" i="1" s="1"/>
  <c r="G215" i="1"/>
  <c r="I214" i="1"/>
  <c r="E214" i="1" s="1"/>
  <c r="G214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9" i="1"/>
  <c r="E59" i="1" s="1"/>
  <c r="G59" i="1"/>
  <c r="Y11" i="1" l="1"/>
  <c r="F11" i="1"/>
  <c r="G226" i="1"/>
  <c r="I226" i="1"/>
  <c r="F226" i="1"/>
  <c r="H11" i="1"/>
  <c r="M11" i="1"/>
  <c r="Q11" i="1"/>
  <c r="U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228" i="1"/>
  <c r="E227" i="1" s="1"/>
  <c r="I58" i="1"/>
  <c r="E58" i="1" s="1"/>
  <c r="G58" i="1"/>
  <c r="E226" i="1" l="1"/>
  <c r="AW55" i="1"/>
  <c r="AW54" i="1" s="1"/>
  <c r="AW10" i="1" s="1"/>
  <c r="AS55" i="1"/>
  <c r="AS54" i="1" s="1"/>
  <c r="AS10" i="1" s="1"/>
  <c r="AO55" i="1"/>
  <c r="AO54" i="1" s="1"/>
  <c r="AO10" i="1" s="1"/>
  <c r="AK55" i="1"/>
  <c r="AK54" i="1" s="1"/>
  <c r="AK10" i="1" s="1"/>
  <c r="AG55" i="1"/>
  <c r="AG54" i="1" s="1"/>
  <c r="AG10" i="1" s="1"/>
  <c r="AC55" i="1"/>
  <c r="AC54" i="1" s="1"/>
  <c r="AC10" i="1" s="1"/>
  <c r="Y55" i="1"/>
  <c r="Y54" i="1" s="1"/>
  <c r="Y10" i="1" s="1"/>
  <c r="U55" i="1"/>
  <c r="U54" i="1" s="1"/>
  <c r="U10" i="1" s="1"/>
  <c r="I12" i="1" l="1"/>
  <c r="E12" i="1" l="1"/>
  <c r="Q55" i="1"/>
  <c r="Q54" i="1" s="1"/>
  <c r="Q10" i="1" s="1"/>
  <c r="I211" i="1"/>
  <c r="E211" i="1" s="1"/>
  <c r="G211" i="1"/>
  <c r="G15" i="1"/>
  <c r="I15" i="1"/>
  <c r="E15" i="1" s="1"/>
  <c r="G16" i="1"/>
  <c r="I16" i="1"/>
  <c r="E16" i="1" s="1"/>
  <c r="H10" i="1" l="1"/>
  <c r="M55" i="1"/>
  <c r="M54" i="1" s="1"/>
  <c r="M10" i="1" s="1"/>
  <c r="G57" i="1"/>
  <c r="I57" i="1"/>
  <c r="E57" i="1" s="1"/>
  <c r="I56" i="1" l="1"/>
  <c r="I55" i="1" s="1"/>
  <c r="G212" i="1" l="1"/>
  <c r="G213" i="1"/>
  <c r="E56" i="1"/>
  <c r="E55" i="1" s="1"/>
  <c r="G56" i="1"/>
  <c r="G55" i="1" s="1"/>
  <c r="I213" i="1"/>
  <c r="I212" i="1"/>
  <c r="E212" i="1" s="1"/>
  <c r="I210" i="1"/>
  <c r="E210" i="1" s="1"/>
  <c r="I209" i="1"/>
  <c r="G210" i="1"/>
  <c r="I208" i="1" l="1"/>
  <c r="I54" i="1" s="1"/>
  <c r="E213" i="1"/>
  <c r="G13" i="1" l="1"/>
  <c r="G11" i="1" s="1"/>
  <c r="I13" i="1"/>
  <c r="I11" i="1" s="1"/>
  <c r="I10" i="1" l="1"/>
  <c r="E13" i="1"/>
  <c r="E11" i="1" s="1"/>
  <c r="F209" i="1" l="1"/>
  <c r="F208" i="1" s="1"/>
  <c r="G209" i="1"/>
  <c r="G208" i="1" s="1"/>
  <c r="F54" i="1" l="1"/>
  <c r="F10" i="1" s="1"/>
  <c r="E209" i="1"/>
  <c r="E208" i="1" s="1"/>
  <c r="G54" i="1" l="1"/>
  <c r="G10" i="1" s="1"/>
  <c r="E54" i="1" l="1"/>
  <c r="E10" i="1" s="1"/>
</calcChain>
</file>

<file path=xl/sharedStrings.xml><?xml version="1.0" encoding="utf-8"?>
<sst xmlns="http://schemas.openxmlformats.org/spreadsheetml/2006/main" count="1180" uniqueCount="588">
  <si>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</si>
  <si>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</si>
  <si>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</si>
  <si>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</si>
  <si>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</si>
  <si>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</si>
  <si>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</si>
  <si>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</si>
  <si>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</si>
  <si>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</si>
  <si>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</si>
  <si>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</si>
  <si>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</si>
  <si>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</si>
  <si>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</si>
  <si>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</si>
  <si>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</si>
  <si>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</si>
  <si>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</si>
  <si>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</si>
  <si>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</si>
  <si>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</si>
  <si>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</si>
  <si>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</si>
  <si>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</si>
  <si>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</si>
  <si>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</si>
  <si>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</si>
  <si>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</si>
  <si>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</si>
  <si>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</si>
  <si>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</si>
  <si>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</si>
  <si>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</si>
  <si>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</si>
  <si>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</si>
  <si>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</si>
  <si>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</si>
  <si>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</si>
  <si>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</si>
  <si>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</si>
  <si>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</si>
  <si>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</si>
  <si>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</si>
  <si>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</si>
  <si>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</si>
  <si>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</si>
  <si>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</si>
  <si>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</si>
  <si>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</si>
  <si>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</si>
  <si>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</si>
  <si>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</si>
  <si>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</si>
  <si>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</si>
  <si>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</si>
  <si>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</si>
  <si>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</si>
  <si>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</si>
  <si>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</si>
  <si>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</si>
  <si>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</si>
  <si>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</si>
  <si>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</si>
  <si>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</si>
  <si>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</si>
  <si>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</si>
  <si>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</si>
  <si>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</si>
  <si>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</si>
  <si>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</si>
  <si>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</si>
  <si>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</si>
  <si>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</si>
  <si>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</si>
  <si>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</si>
  <si>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</si>
  <si>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</si>
  <si>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</si>
  <si>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</si>
  <si>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</si>
  <si>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</si>
  <si>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</si>
  <si>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</si>
  <si>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</si>
  <si>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</si>
  <si>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</si>
  <si>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</si>
  <si>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</si>
  <si>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</si>
  <si>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</si>
  <si>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</si>
  <si>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</si>
  <si>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</si>
  <si>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</si>
  <si>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</si>
  <si>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</si>
  <si>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</si>
  <si>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</si>
  <si>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</si>
  <si>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</si>
  <si>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</si>
  <si>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</si>
  <si>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</si>
  <si>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</si>
  <si>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</si>
  <si>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</si>
  <si>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</si>
  <si>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</si>
  <si>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</si>
  <si>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</si>
  <si>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</si>
  <si>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</si>
  <si>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</si>
  <si>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</si>
  <si>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</si>
  <si>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</si>
  <si>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</si>
  <si>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</si>
  <si>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</si>
  <si>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</si>
  <si>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</si>
  <si>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</si>
  <si>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</si>
  <si>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</si>
  <si>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</si>
  <si>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</si>
  <si>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</si>
  <si>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</si>
  <si>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</si>
  <si>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</si>
  <si>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</si>
  <si>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</si>
  <si>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</si>
  <si>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</si>
  <si>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</si>
  <si>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</si>
  <si>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</si>
  <si>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</si>
  <si>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</si>
  <si>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</si>
  <si>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</si>
  <si>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</si>
  <si>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</si>
  <si>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</si>
  <si>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</si>
  <si>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</si>
  <si>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</si>
  <si>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</si>
  <si>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</si>
  <si>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</si>
  <si>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</si>
  <si>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</si>
  <si>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</si>
  <si>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</si>
  <si>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</si>
  <si>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</si>
  <si>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</si>
  <si>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</si>
  <si>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</si>
  <si>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</si>
  <si>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</si>
  <si>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</si>
  <si>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</si>
  <si>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</si>
  <si>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</si>
  <si>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</si>
  <si>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</si>
  <si>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</si>
  <si>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</si>
  <si>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</si>
  <si>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</si>
  <si>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</si>
  <si>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</si>
  <si>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</si>
  <si>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</si>
  <si>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</si>
  <si>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</si>
  <si>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</si>
  <si>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</si>
  <si>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</si>
  <si>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</si>
  <si>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</si>
  <si>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</si>
  <si>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</si>
  <si>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</si>
  <si>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</si>
  <si>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</si>
  <si>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</si>
  <si>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</si>
  <si>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</si>
  <si>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</si>
  <si>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</si>
  <si>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</si>
  <si>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</si>
  <si>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</si>
  <si>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</si>
  <si>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</si>
  <si>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</si>
  <si>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</si>
  <si>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</si>
  <si>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</si>
  <si>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</si>
  <si>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</si>
  <si>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</si>
  <si>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</si>
  <si>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</si>
  <si>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</si>
  <si>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</si>
  <si>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</si>
  <si>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</si>
  <si>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</si>
  <si>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</si>
  <si>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</si>
  <si>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</si>
  <si>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</si>
  <si>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</si>
  <si>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</si>
  <si>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</si>
  <si>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</si>
  <si>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</si>
  <si>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</si>
  <si>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</si>
  <si>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</si>
  <si>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</si>
  <si>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</si>
  <si>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</si>
  <si>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</si>
  <si>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</si>
  <si>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</si>
  <si>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</si>
  <si>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</si>
  <si>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</si>
  <si>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</si>
  <si>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</si>
  <si>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</si>
  <si>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</si>
  <si>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</si>
  <si>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</si>
  <si>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</si>
  <si>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</si>
  <si>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</si>
  <si>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</si>
  <si>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</si>
  <si>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</si>
  <si>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</si>
  <si>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</si>
  <si>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</si>
  <si>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</si>
  <si>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</si>
  <si>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</si>
  <si>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</si>
  <si>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</si>
  <si>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</si>
  <si>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</si>
  <si>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</si>
  <si>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</si>
  <si>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</si>
  <si>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</si>
  <si>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</si>
  <si>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</si>
  <si>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</si>
  <si>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</si>
  <si>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</si>
  <si>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</si>
  <si>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</si>
  <si>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</si>
  <si>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</si>
  <si>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</si>
  <si>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</si>
  <si>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</si>
  <si>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</si>
  <si>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</si>
  <si>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</si>
  <si>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</si>
  <si>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</si>
  <si>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</si>
  <si>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</si>
  <si>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</si>
  <si>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</si>
  <si>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</si>
  <si>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</si>
  <si>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</si>
  <si>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</si>
  <si>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</si>
  <si>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</si>
  <si>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</si>
  <si>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</si>
  <si>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</si>
  <si>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</si>
  <si>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</si>
  <si>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</si>
  <si>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</si>
  <si>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</si>
  <si>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</si>
  <si>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</si>
  <si>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</si>
  <si>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</si>
  <si>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</si>
  <si>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</si>
  <si>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</si>
  <si>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</si>
  <si>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</si>
  <si>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</si>
  <si>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</si>
  <si>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</si>
  <si>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</si>
  <si>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</si>
  <si>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</si>
  <si>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</si>
  <si>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</si>
  <si>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</si>
  <si>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</si>
  <si>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</si>
  <si>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</si>
  <si>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</si>
  <si>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</si>
  <si>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</si>
  <si>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</si>
  <si>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</si>
  <si>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</si>
  <si>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</si>
  <si>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</si>
  <si>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</si>
  <si>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</si>
  <si>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</si>
  <si>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</si>
  <si>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</si>
  <si>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</si>
  <si>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</si>
  <si>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</si>
  <si>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</si>
  <si>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</si>
  <si>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</si>
  <si>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</si>
  <si>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</si>
  <si>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</si>
  <si>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</si>
  <si>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</si>
  <si>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</si>
  <si>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</si>
  <si>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</si>
  <si>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</si>
  <si>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</si>
  <si>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</si>
  <si>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</si>
  <si>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</si>
  <si>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</si>
  <si>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</si>
  <si>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</si>
  <si>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</si>
  <si>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</si>
  <si>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</si>
  <si>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</si>
  <si>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</si>
  <si>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</si>
  <si>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</si>
  <si>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</si>
  <si>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</si>
  <si>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</si>
  <si>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</si>
  <si>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</si>
  <si>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</si>
  <si>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</si>
  <si>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</si>
  <si>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</si>
  <si>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</si>
  <si>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</si>
  <si>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</si>
  <si>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</si>
  <si>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</si>
  <si>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</si>
  <si>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</si>
  <si>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</si>
  <si>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</si>
  <si>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</si>
  <si>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</si>
  <si>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</si>
  <si>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</si>
  <si>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</si>
  <si>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</si>
  <si>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</si>
  <si>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</si>
  <si>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</si>
  <si>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</si>
  <si>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</si>
  <si>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</si>
  <si>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</si>
  <si>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</si>
  <si>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</si>
  <si>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</si>
  <si>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</si>
  <si>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</si>
  <si>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</si>
  <si>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</si>
  <si>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</si>
  <si>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</si>
  <si>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</si>
  <si>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</si>
  <si>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</si>
  <si>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</si>
  <si>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</si>
  <si>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</si>
  <si>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</si>
  <si>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</si>
  <si>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</si>
  <si>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</si>
  <si>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</si>
  <si>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</si>
  <si>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</si>
  <si>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</si>
  <si>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</si>
  <si>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</si>
  <si>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</si>
  <si>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</si>
  <si>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</si>
  <si>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</si>
  <si>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</si>
  <si>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</si>
  <si>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</si>
  <si>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</si>
  <si>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</si>
  <si>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</si>
  <si>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</si>
  <si>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</si>
  <si>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</si>
  <si>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</si>
  <si>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</si>
  <si>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</si>
  <si>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</si>
  <si>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</si>
  <si>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</si>
  <si>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</si>
  <si>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</si>
  <si>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</si>
  <si>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</si>
  <si>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</si>
  <si>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</si>
  <si>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</si>
  <si>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</si>
  <si>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</si>
  <si>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</si>
  <si>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</si>
  <si>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</si>
  <si>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</si>
  <si>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</si>
  <si>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</si>
  <si>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</si>
  <si>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</si>
  <si>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</si>
  <si>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</si>
  <si>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</si>
  <si>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</si>
  <si>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</si>
  <si>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</si>
  <si>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</si>
  <si>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</si>
  <si>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</si>
  <si>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</si>
  <si>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</si>
  <si>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</si>
  <si>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</si>
  <si>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</si>
  <si>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</si>
  <si>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</si>
  <si>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</si>
  <si>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</si>
  <si>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</si>
  <si>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</si>
  <si>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</si>
  <si>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</si>
  <si>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</si>
  <si>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</si>
  <si>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</si>
  <si>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</si>
  <si>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</si>
  <si>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</si>
  <si>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</si>
  <si>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</si>
  <si>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</si>
  <si>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</si>
  <si>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</si>
  <si>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</si>
  <si>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</si>
  <si>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</si>
  <si>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</si>
  <si>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</si>
  <si>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</si>
  <si>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</si>
  <si>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</si>
  <si>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</si>
  <si>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</si>
  <si>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</si>
  <si>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</si>
  <si>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</si>
  <si>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</si>
  <si>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</si>
  <si>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</si>
  <si>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</si>
  <si>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</si>
  <si>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</si>
  <si>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</si>
  <si>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</si>
  <si>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</si>
  <si>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</si>
  <si>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Капитальный ремонт дома № 41 в п. Хонгурей Сельского поселения «Пустозерский сельсовет» ЗР НАО</t>
  </si>
  <si>
    <t>2.1.127</t>
  </si>
  <si>
    <t>2.1.128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</si>
  <si>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</si>
  <si>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6.12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</si>
  <si>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</si>
  <si>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Приобретение жилого дома в с. Нижняя Пеша Сельского поселения «Пешский сельсовет» ЗР НАО</t>
  </si>
  <si>
    <t>4.1.11</t>
  </si>
  <si>
    <t>Снос (демонтаж) жилого дома № 23 по ул. Новая в п. Харута Сельского поселения «Хоседа-Хардский сельсовет» ЗР НАО</t>
  </si>
  <si>
    <t>Снос (демонтаж) жилого дома № 10 по ул. Советская в п. Харута Сельского поселения «Хоседа-Хардский сельсовет» ЗР НАО</t>
  </si>
  <si>
    <t>4.1.12</t>
  </si>
  <si>
    <t>Капитальный ремонт жилого дома № 31 в с. Великовисочное Сельского поселения «Великовисочный сельсовет» ЗР НАО</t>
  </si>
  <si>
    <t>Текущий ремонт квартиры № 1 в жилом доме № 14 по ул. Колхозная в п. Харута Сельского поселения «Хоседа-Хардский сельсовет» ЗР НАО</t>
  </si>
  <si>
    <t>Капитальный ремонт квартиры № 3 в многоквартирном доме № 25 в с. Оксино Сельского поселения «Пустозерский сельсовет» ЗР НАО</t>
  </si>
  <si>
    <t>Приобретение трех жилых помещений в с. Ома Сельского поселения «Омский сельсовет» ЗР НАО</t>
  </si>
  <si>
    <t>Текущий ремонт квартир № 2; 13; 15; 16 в жилом доме № 5 по ул. Дубровина в п. Амдерма Сельского поселения «Поселок Амдерма» ЗР НАО</t>
  </si>
  <si>
    <t>Текущий ремонт квартиры № 28 в жилом доме № 13 «А» по ул. Ленина в п. Амдерма Сельского поселения «Поселок Амдерма» ЗР НАО</t>
  </si>
  <si>
    <t>2.1.129</t>
  </si>
  <si>
    <t>2.1.130</t>
  </si>
  <si>
    <t>2.1.131</t>
  </si>
  <si>
    <t>2.1.132</t>
  </si>
  <si>
    <t>2.1.133</t>
  </si>
  <si>
    <t>1.40</t>
  </si>
  <si>
    <t>2.1.134</t>
  </si>
  <si>
    <t>Капитальный ремонт жилого дома № 3А по ул. Калинина в с. Нижняя Пеша Сельского поселения «Пешский сельсовет» ЗР НАО</t>
  </si>
  <si>
    <t>Снос (демонтаж) жилого дома № 2 по ул. Центральная в п. Амдерма Сельского поселения «Поселок Амдерма» ЗР НАО</t>
  </si>
  <si>
    <t>4.1.13</t>
  </si>
  <si>
    <t>4.1.14</t>
  </si>
  <si>
    <t>Снос (демонтаж) жилого дома № 8 по ул. Дубровина в п. Амдерма Сельского поселения «Поселок Амдерма» ЗР НАО</t>
  </si>
  <si>
    <t>2.1.135</t>
  </si>
  <si>
    <t>Приобретение жилых помещений в п. Нельмин-Нос Сельского поселения «Малоземельский сельсовет» ЗР НАО</t>
  </si>
  <si>
    <t>Приобретение жилых помещений в с. Нижняя Пеша Сельского поселения «Пешский сельсовет» ЗР НАО</t>
  </si>
  <si>
    <t>1.41</t>
  </si>
  <si>
    <t>Приобретение жилых помещений в д. Андег Сельского поселения «Андегский сельсовет» ЗР НАО</t>
  </si>
  <si>
    <t>Приобретение жилых домов в с. Несь Сельского поселения "Канинский сельсовет" ЗР НАО</t>
  </si>
  <si>
    <t>2.1.136</t>
  </si>
  <si>
    <t>Капитальный ремонт (устройство системы канализации) многоквартирного жилого дома № 5А по ул. Победы в п. Харута Сельского поселения «Хоседа-Хардский сельсовет» ЗР НАО</t>
  </si>
  <si>
    <t>Капитальный ремонт жилого дома № 12 по ул. Молодежная в п. Хорей-Вер Сельского поселения «Хорей-Верский сельсовет» ЗР НАО</t>
  </si>
  <si>
    <t>2.1.137</t>
  </si>
  <si>
    <t>Текущий ремонт квартиры № 8 в многоквартирном жилом доме № 82 в с. Великовисочное Сельского поселения «Великовисочный сельсовет» ЗР НАО"</t>
  </si>
  <si>
    <t>2.1.138</t>
  </si>
  <si>
    <t xml:space="preserve">Капитальный ремонт дома № 8 по ул. Советская в п. Нельмин-Нос Сельского поселения «Малоземельский сельсовет» ЗР НАО" </t>
  </si>
  <si>
    <t>Капитальный ремонт жилого дома № 13А по ул. Ленина в п. Амдерма в СП «Поселок Амдерма» ЗР НАО"</t>
  </si>
  <si>
    <t xml:space="preserve">Капитальный ремонт дома № 7 по ул. Оленная в п. Бугрино Сельского поселения «Колгуевский сельсовет» ЗР НАО" </t>
  </si>
  <si>
    <t>Снос (демонтаж) жилого дома № 85 в с. Великовисочное Сельского поселения «Великовисочный сельсовет» ЗР НАО</t>
  </si>
  <si>
    <t>Снос (демонтаж) жилого дома № 108 в с. Великовисочное Сельского поселения «Великовисочный сельсовет» ЗР НАО</t>
  </si>
  <si>
    <t>Снос (демонтаж) жилого дома № 18 в с. Великовисочное Сельского поселения «Великовисочный сельсовет» ЗР НАО</t>
  </si>
  <si>
    <t>6.13</t>
  </si>
  <si>
    <t xml:space="preserve">Приобретение квартиры в с. Оксино Сельского поселения «Пустозерский сельсовет» ЗР НАО» </t>
  </si>
  <si>
    <t>1.42</t>
  </si>
  <si>
    <t>Текущий поддерживающий ремонт фундаментов в многоквартирном жилом доме № 5 по ул. Центральная в п. Амдерма Сельского поселения «Поселок Амдерма» ЗР НАО</t>
  </si>
  <si>
    <t>Текущий поддерживающий ремонт фундаментов в многоквартирном жилом доме № 24 по ул. Ленина в п. Амдерма Сельского поселения «Поселок Амдерма» ЗР НАО"</t>
  </si>
  <si>
    <t>Текущий поддерживающий ремонт фундаментов в многоквартирном жилом доме № 22 по ул. Ленина в п. Амдерма Сельского поселения «Поселок Амдерма» ЗР НАО"</t>
  </si>
  <si>
    <t>Текущий поддерживающий ремонт фундаментов и цокольного перекрытия в многоквартирном жилом доме № 5 по ул. Дубровина в п. Амдерма Сельского поселения «Поселок Амдерма» ЗР НАО"</t>
  </si>
  <si>
    <t>Текущий ремонт квартиры № 7 в многоквартирном жилом доме № 2А по ул. Дубровина в п. Амдерма СП «Поселок Амдерма» ЗР НАО"</t>
  </si>
  <si>
    <t>Текущий ремонт квартиры № 23 в многоквартирном жилом доме № 5 по ул. Дубровина в п. Амдерма СП «Поселок Амдерма» ЗР НАО"</t>
  </si>
  <si>
    <t>Текущий ремонт квартиры № 16 в многоквартирном жилом доме № 22 по ул. Ленина в п. Амдерма СП «Поселок Амдерма» ЗР НАО"</t>
  </si>
  <si>
    <t>Текущий ремонт квартиры № 1 в многоквартирном жилом доме № 10 по ул. Ленина в п. Амдерма СП «Поселок Амдерма» ЗР НАО</t>
  </si>
  <si>
    <t>Текущий ремонт квартиры № 16 в многоквартирном жилом доме № 13А по ул. Ленина в п. Амдерма СП «Поселок Амдерма» ЗР НАО"</t>
  </si>
  <si>
    <t>2.1.139</t>
  </si>
  <si>
    <t>2.1.140</t>
  </si>
  <si>
    <t>2.1.141</t>
  </si>
  <si>
    <t>2.1.142</t>
  </si>
  <si>
    <t>2.1.143</t>
  </si>
  <si>
    <t>2.1.144</t>
  </si>
  <si>
    <t>2.1.145</t>
  </si>
  <si>
    <t>2.1.146</t>
  </si>
  <si>
    <t>2.1.147</t>
  </si>
  <si>
    <t>2.1.148</t>
  </si>
  <si>
    <t>2.1.149</t>
  </si>
  <si>
    <t>2.1.150</t>
  </si>
  <si>
    <t>2.1.151</t>
  </si>
  <si>
    <t>Снос (демонтаж) жилого дома № 3 по ул. Центральная в п. Амдерма Сельского поселения «Поселок Амдерма» ЗР НАО</t>
  </si>
  <si>
    <t>4.1.15</t>
  </si>
  <si>
    <t>4.1.16</t>
  </si>
  <si>
    <t>4.1.17</t>
  </si>
  <si>
    <t>4.1.18</t>
  </si>
  <si>
    <t>март сессия - оксино 32,2 кв м показатель не изменился</t>
  </si>
  <si>
    <t>1 - оксино</t>
  </si>
  <si>
    <t>учесть снос!</t>
  </si>
  <si>
    <t>приложение</t>
  </si>
  <si>
    <t>8-11</t>
  </si>
  <si>
    <t>цооколь, инженерные комм, окна, стены, крыша и .тп.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</si>
</sst>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 wrapText="1"/>
    </xf>
    <xf numFmtId="170" fontId="3" fillId="0" borderId="3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vertical="center" wrapText="1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justify" vertical="center" wrapText="1"/>
    </xf>
    <xf numFmtId="0" fontId="3" fillId="4" borderId="4" xfId="1" applyFont="1" applyFill="1" applyBorder="1" applyAlignment="1">
      <alignment vertical="center" wrapText="1"/>
    </xf>
    <xf numFmtId="0" fontId="3" fillId="4" borderId="1" xfId="1" applyFont="1" applyFill="1" applyBorder="1" applyAlignment="1">
      <alignment vertical="center" wrapText="1"/>
    </xf>
    <xf numFmtId="166" fontId="3" fillId="4" borderId="1" xfId="1" applyNumberFormat="1" applyFont="1" applyFill="1" applyBorder="1" applyAlignment="1">
      <alignment vertical="center" wrapText="1"/>
    </xf>
    <xf numFmtId="165" fontId="3" fillId="4" borderId="1" xfId="1" applyNumberFormat="1" applyFont="1" applyFill="1" applyBorder="1" applyAlignment="1">
      <alignment horizontal="center" vertical="center"/>
    </xf>
    <xf numFmtId="165" fontId="3" fillId="4" borderId="5" xfId="1" applyNumberFormat="1" applyFont="1" applyFill="1" applyBorder="1" applyAlignment="1">
      <alignment horizontal="center" vertical="center"/>
    </xf>
    <xf numFmtId="165" fontId="3" fillId="4" borderId="4" xfId="1" applyNumberFormat="1" applyFont="1" applyFill="1" applyBorder="1" applyAlignment="1">
      <alignment horizontal="center" vertical="center"/>
    </xf>
    <xf numFmtId="170" fontId="3" fillId="4" borderId="3" xfId="4" applyNumberFormat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vertical="center"/>
    </xf>
    <xf numFmtId="0" fontId="3" fillId="4" borderId="3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justify" vertical="center" wrapText="1"/>
    </xf>
    <xf numFmtId="170" fontId="3" fillId="4" borderId="1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vertical="center"/>
    </xf>
    <xf numFmtId="0" fontId="2" fillId="4" borderId="1" xfId="1" applyFont="1" applyFill="1" applyBorder="1" applyAlignment="1">
      <alignment vertical="center"/>
    </xf>
    <xf numFmtId="0" fontId="2" fillId="4" borderId="1" xfId="2" applyFont="1" applyFill="1" applyBorder="1" applyAlignment="1">
      <alignment vertical="center"/>
    </xf>
    <xf numFmtId="0" fontId="3" fillId="4" borderId="1" xfId="2" applyFont="1" applyFill="1" applyBorder="1" applyAlignment="1">
      <alignment vertical="center"/>
    </xf>
    <xf numFmtId="0" fontId="9" fillId="4" borderId="3" xfId="0" applyFont="1" applyFill="1" applyBorder="1" applyAlignment="1">
      <alignment horizontal="left" vertical="center" wrapText="1"/>
    </xf>
    <xf numFmtId="172" fontId="3" fillId="4" borderId="1" xfId="1" applyNumberFormat="1" applyFont="1" applyFill="1" applyBorder="1" applyAlignment="1">
      <alignment horizontal="center" vertical="center"/>
    </xf>
    <xf numFmtId="170" fontId="3" fillId="4" borderId="1" xfId="4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wrapText="1"/>
    </xf>
    <xf numFmtId="0" fontId="9" fillId="4" borderId="4" xfId="0" applyFont="1" applyFill="1" applyBorder="1" applyAlignment="1">
      <alignment vertical="center" wrapText="1"/>
    </xf>
    <xf numFmtId="166" fontId="3" fillId="4" borderId="1" xfId="1" applyNumberFormat="1" applyFont="1" applyFill="1" applyBorder="1" applyAlignment="1">
      <alignment horizontal="center" vertical="center"/>
    </xf>
    <xf numFmtId="49" fontId="3" fillId="5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wrapText="1"/>
    </xf>
    <xf numFmtId="0" fontId="3" fillId="5" borderId="1" xfId="1" applyFont="1" applyFill="1" applyBorder="1" applyAlignment="1">
      <alignment vertical="center" wrapText="1"/>
    </xf>
    <xf numFmtId="166" fontId="3" fillId="5" borderId="1" xfId="1" applyNumberFormat="1" applyFont="1" applyFill="1" applyBorder="1" applyAlignment="1">
      <alignment vertical="center" wrapText="1"/>
    </xf>
    <xf numFmtId="165" fontId="3" fillId="5" borderId="1" xfId="1" applyNumberFormat="1" applyFont="1" applyFill="1" applyBorder="1" applyAlignment="1">
      <alignment horizontal="center" vertical="center"/>
    </xf>
    <xf numFmtId="170" fontId="3" fillId="5" borderId="1" xfId="1" applyNumberFormat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vertical="center"/>
    </xf>
    <xf numFmtId="0" fontId="0" fillId="4" borderId="0" xfId="0" applyFill="1"/>
    <xf numFmtId="0" fontId="0" fillId="3" borderId="0" xfId="0" applyFill="1"/>
    <xf numFmtId="0" fontId="0" fillId="6" borderId="0" xfId="0" applyFill="1"/>
    <xf numFmtId="0" fontId="0" fillId="5" borderId="0" xfId="0" applyFill="1"/>
    <xf numFmtId="0" fontId="0" fillId="7" borderId="0" xfId="0" applyFill="1"/>
    <xf numFmtId="0" fontId="0" fillId="2" borderId="0" xfId="0" applyFill="1"/>
    <xf numFmtId="0" fontId="0" fillId="3" borderId="9" xfId="0" applyFill="1" applyBorder="1"/>
    <xf numFmtId="0" fontId="0" fillId="6" borderId="9" xfId="0" applyFill="1" applyBorder="1"/>
    <xf numFmtId="0" fontId="0" fillId="4" borderId="9" xfId="0" applyFill="1" applyBorder="1"/>
    <xf numFmtId="0" fontId="0" fillId="7" borderId="9" xfId="0" applyFill="1" applyBorder="1"/>
    <xf numFmtId="49" fontId="0" fillId="0" borderId="0" xfId="0" applyNumberFormat="1" applyAlignment="1">
      <alignment horizontal="right"/>
    </xf>
    <xf numFmtId="2" fontId="0" fillId="0" borderId="9" xfId="0" applyNumberFormat="1" applyBorder="1"/>
    <xf numFmtId="0" fontId="7" fillId="5" borderId="0" xfId="2" applyFont="1" applyFill="1" applyBorder="1" applyAlignment="1">
      <alignment vertical="center" wrapText="1"/>
    </xf>
    <xf numFmtId="0" fontId="6" fillId="5" borderId="1" xfId="2" applyFont="1" applyFill="1" applyBorder="1" applyAlignment="1">
      <alignment horizontal="center" vertical="center" wrapText="1"/>
    </xf>
    <xf numFmtId="170" fontId="7" fillId="5" borderId="1" xfId="2" applyNumberFormat="1" applyFont="1" applyFill="1" applyBorder="1" applyAlignment="1">
      <alignment horizontal="center" vertical="center" wrapText="1"/>
    </xf>
    <xf numFmtId="171" fontId="7" fillId="5" borderId="1" xfId="2" applyNumberFormat="1" applyFont="1" applyFill="1" applyBorder="1" applyAlignment="1">
      <alignment horizontal="center" vertical="center" wrapText="1"/>
    </xf>
    <xf numFmtId="165" fontId="7" fillId="5" borderId="1" xfId="2" applyNumberFormat="1" applyFont="1" applyFill="1" applyBorder="1" applyAlignment="1">
      <alignment horizontal="center" vertical="center" wrapText="1"/>
    </xf>
    <xf numFmtId="0" fontId="4" fillId="5" borderId="0" xfId="2" applyFill="1"/>
    <xf numFmtId="169" fontId="0" fillId="0" borderId="0" xfId="0" applyNumberFormat="1"/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view="pageBreakPreview" topLeftCell="A10" zoomScale="75" zoomScaleNormal="100" zoomScaleSheetLayoutView="75" workbookViewId="0">
      <selection activeCell="T18" sqref="T18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35" customWidth="1"/>
    <col min="11" max="11" width="9.140625" style="14"/>
    <col min="12" max="12" width="10.28515625" style="14" customWidth="1"/>
    <col min="13" max="16384" width="9.140625" style="14"/>
  </cols>
  <sheetData>
    <row r="1" spans="1:16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30"/>
      <c r="K1" s="137" t="s">
        <v>39</v>
      </c>
      <c r="L1" s="137"/>
      <c r="M1" s="137"/>
      <c r="N1" s="137"/>
      <c r="O1" s="137"/>
    </row>
    <row r="2" spans="1:16" ht="60" customHeight="1" x14ac:dyDescent="0.25">
      <c r="A2" s="138" t="s">
        <v>40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6" ht="36.75" customHeight="1" x14ac:dyDescent="0.25">
      <c r="A3" s="139" t="s">
        <v>25</v>
      </c>
      <c r="B3" s="139" t="s">
        <v>26</v>
      </c>
      <c r="C3" s="139" t="s">
        <v>27</v>
      </c>
      <c r="D3" s="139" t="s">
        <v>28</v>
      </c>
      <c r="E3" s="139" t="s">
        <v>29</v>
      </c>
      <c r="F3" s="139"/>
      <c r="G3" s="139"/>
      <c r="H3" s="139"/>
      <c r="I3" s="139"/>
      <c r="J3" s="139"/>
      <c r="K3" s="139"/>
      <c r="L3" s="139"/>
      <c r="M3" s="139"/>
      <c r="N3" s="139"/>
      <c r="O3" s="139"/>
    </row>
    <row r="4" spans="1:16" ht="53.25" customHeight="1" x14ac:dyDescent="0.25">
      <c r="A4" s="140"/>
      <c r="B4" s="140"/>
      <c r="C4" s="139"/>
      <c r="D4" s="139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131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6" ht="60" x14ac:dyDescent="0.25">
      <c r="A5" s="141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6">
        <f>1049.6/1000</f>
        <v>1.0495999999999999</v>
      </c>
      <c r="G5" s="38">
        <v>1.4</v>
      </c>
      <c r="H5" s="38">
        <v>0.8</v>
      </c>
      <c r="I5" s="38">
        <f>3.4+0.2</f>
        <v>3.6</v>
      </c>
      <c r="J5" s="132">
        <f>5.5+0.0322</f>
        <v>5.5321999999999996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14" t="s">
        <v>582</v>
      </c>
    </row>
    <row r="6" spans="1:16" ht="45" x14ac:dyDescent="0.25">
      <c r="A6" s="142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66</v>
      </c>
      <c r="J6" s="133">
        <f>103+1</f>
        <v>104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14" t="s">
        <v>583</v>
      </c>
    </row>
    <row r="7" spans="1:16" ht="45" x14ac:dyDescent="0.25">
      <c r="A7" s="142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27.35</v>
      </c>
      <c r="J7" s="134">
        <v>27.41</v>
      </c>
      <c r="K7" s="31">
        <v>27.66</v>
      </c>
      <c r="L7" s="82">
        <v>27.66</v>
      </c>
      <c r="M7" s="32">
        <v>0</v>
      </c>
      <c r="N7" s="32">
        <v>0</v>
      </c>
      <c r="O7" s="32">
        <v>0</v>
      </c>
      <c r="P7" s="14" t="s">
        <v>584</v>
      </c>
    </row>
    <row r="8" spans="1:16" ht="45" x14ac:dyDescent="0.25">
      <c r="A8" s="143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f>4-2</f>
        <v>2</v>
      </c>
      <c r="J8" s="133">
        <v>1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6" ht="75" customHeight="1" x14ac:dyDescent="0.25">
      <c r="A9" s="141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26</v>
      </c>
      <c r="J9" s="133">
        <v>31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14" t="s">
        <v>585</v>
      </c>
    </row>
    <row r="10" spans="1:16" ht="45" x14ac:dyDescent="0.25">
      <c r="A10" s="142"/>
      <c r="B10" s="56" t="s">
        <v>285</v>
      </c>
      <c r="C10" s="55" t="s">
        <v>131</v>
      </c>
      <c r="D10" s="51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134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6" ht="45" x14ac:dyDescent="0.25">
      <c r="A11" s="143"/>
      <c r="B11" s="56" t="s">
        <v>336</v>
      </c>
      <c r="C11" s="55" t="s">
        <v>337</v>
      </c>
      <c r="D11" s="51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134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6" ht="45" x14ac:dyDescent="0.25">
      <c r="A12" s="141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134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6" ht="45" x14ac:dyDescent="0.25">
      <c r="A13" s="142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134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6" ht="60" x14ac:dyDescent="0.25">
      <c r="A14" s="143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134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6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f>0.8+1.23</f>
        <v>2.0300000000000002</v>
      </c>
      <c r="J15" s="134">
        <f>1810/1000</f>
        <v>1.81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14" t="s">
        <v>585</v>
      </c>
    </row>
    <row r="16" spans="1:16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f>2-1</f>
        <v>1</v>
      </c>
      <c r="J16" s="133">
        <v>4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144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134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144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7">
        <v>4</v>
      </c>
      <c r="J18" s="134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144"/>
      <c r="B19" s="52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7">
        <v>2</v>
      </c>
      <c r="J19" s="133">
        <v>2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144"/>
      <c r="B20" s="52" t="s">
        <v>344</v>
      </c>
      <c r="C20" s="55" t="s">
        <v>128</v>
      </c>
      <c r="D20" s="55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134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144"/>
      <c r="B21" s="52" t="s">
        <v>355</v>
      </c>
      <c r="C21" s="55" t="s">
        <v>128</v>
      </c>
      <c r="D21" s="55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134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60" x14ac:dyDescent="0.25">
      <c r="A22" s="144"/>
      <c r="B22" s="52" t="s">
        <v>421</v>
      </c>
      <c r="C22" s="55" t="s">
        <v>128</v>
      </c>
      <c r="D22" s="55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134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A5:A8"/>
    <mergeCell ref="A12:A14"/>
    <mergeCell ref="A9:A11"/>
    <mergeCell ref="E3:O3"/>
    <mergeCell ref="A17:A22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63"/>
  <sheetViews>
    <sheetView tabSelected="1" view="pageBreakPreview" zoomScale="60" zoomScaleNormal="70" workbookViewId="0">
      <pane xSplit="4" ySplit="9" topLeftCell="E43" activePane="bottomRight" state="frozen"/>
      <selection pane="topRight" activeCell="E1" sqref="E1"/>
      <selection pane="bottomLeft" activeCell="A10" sqref="A10"/>
      <selection pane="bottomRight" activeCell="B263" sqref="B263"/>
    </sheetView>
  </sheetViews>
  <sheetFormatPr defaultRowHeight="15.75" outlineLevelRow="1" outlineLevelCol="1" x14ac:dyDescent="0.25"/>
  <cols>
    <col min="1" max="1" width="10.140625" style="2" customWidth="1"/>
    <col min="2" max="2" width="38.7109375" style="1" customWidth="1"/>
    <col min="3" max="3" width="20.42578125" style="1" customWidth="1"/>
    <col min="4" max="4" width="18.285156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 collapsed="1"/>
    <col min="9" max="9" width="16.85546875" style="4" hidden="1" customWidth="1" outlineLevel="1"/>
    <col min="10" max="10" width="15.42578125" style="1" hidden="1" customWidth="1" outlineLevel="1"/>
    <col min="11" max="11" width="15.5703125" style="1" hidden="1" customWidth="1" outlineLevel="1"/>
    <col min="12" max="12" width="13.140625" style="1" hidden="1" customWidth="1" outlineLevel="1"/>
    <col min="13" max="13" width="15.5703125" style="5" hidden="1" customWidth="1" outlineLevel="1"/>
    <col min="14" max="14" width="13.85546875" style="1" hidden="1" customWidth="1" outlineLevel="1"/>
    <col min="15" max="15" width="19.140625" style="1" hidden="1" customWidth="1" outlineLevel="1"/>
    <col min="16" max="16" width="13.85546875" style="1" hidden="1" customWidth="1" outlineLevel="1"/>
    <col min="17" max="17" width="15.5703125" style="4" hidden="1" customWidth="1" outlineLevel="1"/>
    <col min="18" max="18" width="16.42578125" style="1" hidden="1" customWidth="1" outlineLevel="1"/>
    <col min="19" max="19" width="15.28515625" style="1" hidden="1" customWidth="1" outlineLevel="1"/>
    <col min="20" max="20" width="14.28515625" style="6" hidden="1" customWidth="1" outlineLevel="1"/>
    <col min="21" max="21" width="14" style="4" hidden="1" customWidth="1" outlineLevel="1"/>
    <col min="22" max="22" width="15.140625" style="1" hidden="1" customWidth="1" outlineLevel="1"/>
    <col min="23" max="23" width="16.7109375" style="1" hidden="1" customWidth="1" outlineLevel="1"/>
    <col min="24" max="24" width="13.28515625" style="6" hidden="1" customWidth="1" outlineLevel="1"/>
    <col min="25" max="25" width="15" style="4" hidden="1" customWidth="1" outlineLevel="1"/>
    <col min="26" max="27" width="15" style="1" hidden="1" customWidth="1" outlineLevel="1"/>
    <col min="28" max="28" width="15.7109375" style="6" hidden="1" customWidth="1" outlineLevel="1"/>
    <col min="29" max="29" width="15.5703125" style="4" customWidth="1"/>
    <col min="30" max="30" width="14.28515625" style="1" customWidth="1"/>
    <col min="31" max="31" width="17" style="1" customWidth="1"/>
    <col min="32" max="32" width="15.7109375" style="6" customWidth="1"/>
    <col min="33" max="33" width="14.425781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151" t="s">
        <v>35</v>
      </c>
      <c r="AY1" s="151"/>
      <c r="AZ1" s="151"/>
    </row>
    <row r="2" spans="1:55" ht="44.25" customHeight="1" x14ac:dyDescent="0.25">
      <c r="AX2" s="151"/>
      <c r="AY2" s="151"/>
      <c r="AZ2" s="151"/>
    </row>
    <row r="3" spans="1:55" ht="30.75" customHeight="1" x14ac:dyDescent="0.25">
      <c r="A3" s="156" t="s">
        <v>34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"/>
      <c r="AJ3" s="1"/>
      <c r="AK3" s="1"/>
      <c r="AN3" s="1"/>
      <c r="AO3" s="1"/>
      <c r="AR3" s="1"/>
      <c r="AS3" s="1"/>
      <c r="AV3" s="1"/>
      <c r="AW3" s="1"/>
      <c r="AX3" s="151"/>
      <c r="AY3" s="151"/>
      <c r="AZ3" s="151"/>
      <c r="BA3" s="15"/>
      <c r="BB3" s="15"/>
      <c r="BC3" s="15"/>
    </row>
    <row r="4" spans="1:55" x14ac:dyDescent="0.25">
      <c r="E4" s="3"/>
    </row>
    <row r="5" spans="1:55" x14ac:dyDescent="0.25">
      <c r="A5" s="157" t="s">
        <v>0</v>
      </c>
      <c r="B5" s="155" t="s">
        <v>1</v>
      </c>
      <c r="C5" s="155" t="s">
        <v>2</v>
      </c>
      <c r="D5" s="155" t="s">
        <v>3</v>
      </c>
      <c r="E5" s="150" t="s">
        <v>4</v>
      </c>
      <c r="F5" s="150"/>
      <c r="G5" s="150"/>
      <c r="H5" s="150"/>
      <c r="I5" s="150" t="s">
        <v>5</v>
      </c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157"/>
      <c r="B6" s="155"/>
      <c r="C6" s="155"/>
      <c r="D6" s="155"/>
      <c r="E6" s="150"/>
      <c r="F6" s="150"/>
      <c r="G6" s="150"/>
      <c r="H6" s="150"/>
      <c r="I6" s="150" t="s">
        <v>6</v>
      </c>
      <c r="J6" s="150"/>
      <c r="K6" s="150"/>
      <c r="L6" s="150"/>
      <c r="M6" s="150" t="s">
        <v>7</v>
      </c>
      <c r="N6" s="150"/>
      <c r="O6" s="150"/>
      <c r="P6" s="150"/>
      <c r="Q6" s="150" t="s">
        <v>8</v>
      </c>
      <c r="R6" s="150"/>
      <c r="S6" s="150"/>
      <c r="T6" s="150"/>
      <c r="U6" s="150" t="s">
        <v>9</v>
      </c>
      <c r="V6" s="150"/>
      <c r="W6" s="150"/>
      <c r="X6" s="150"/>
      <c r="Y6" s="150" t="s">
        <v>10</v>
      </c>
      <c r="Z6" s="150"/>
      <c r="AA6" s="150"/>
      <c r="AB6" s="150"/>
      <c r="AC6" s="150" t="s">
        <v>11</v>
      </c>
      <c r="AD6" s="150"/>
      <c r="AE6" s="150"/>
      <c r="AF6" s="150"/>
      <c r="AG6" s="150" t="s">
        <v>12</v>
      </c>
      <c r="AH6" s="150"/>
      <c r="AI6" s="150"/>
      <c r="AJ6" s="150"/>
      <c r="AK6" s="150" t="s">
        <v>13</v>
      </c>
      <c r="AL6" s="150"/>
      <c r="AM6" s="150"/>
      <c r="AN6" s="150"/>
      <c r="AO6" s="150" t="s">
        <v>14</v>
      </c>
      <c r="AP6" s="150"/>
      <c r="AQ6" s="150"/>
      <c r="AR6" s="150"/>
      <c r="AS6" s="150" t="s">
        <v>15</v>
      </c>
      <c r="AT6" s="150"/>
      <c r="AU6" s="150"/>
      <c r="AV6" s="150"/>
      <c r="AW6" s="150" t="s">
        <v>16</v>
      </c>
      <c r="AX6" s="150"/>
      <c r="AY6" s="150"/>
      <c r="AZ6" s="150"/>
    </row>
    <row r="7" spans="1:55" x14ac:dyDescent="0.25">
      <c r="A7" s="157"/>
      <c r="B7" s="155"/>
      <c r="C7" s="155"/>
      <c r="D7" s="155"/>
      <c r="E7" s="153" t="s">
        <v>17</v>
      </c>
      <c r="F7" s="154"/>
      <c r="G7" s="154"/>
      <c r="H7" s="154"/>
      <c r="I7" s="153" t="s">
        <v>17</v>
      </c>
      <c r="J7" s="154"/>
      <c r="K7" s="154"/>
      <c r="L7" s="154"/>
      <c r="M7" s="153" t="s">
        <v>17</v>
      </c>
      <c r="N7" s="154"/>
      <c r="O7" s="154"/>
      <c r="P7" s="154"/>
      <c r="Q7" s="153" t="s">
        <v>17</v>
      </c>
      <c r="R7" s="154"/>
      <c r="S7" s="154"/>
      <c r="T7" s="154"/>
      <c r="U7" s="153" t="s">
        <v>17</v>
      </c>
      <c r="V7" s="154"/>
      <c r="W7" s="154"/>
      <c r="X7" s="154"/>
      <c r="Y7" s="153" t="s">
        <v>17</v>
      </c>
      <c r="Z7" s="154"/>
      <c r="AA7" s="154"/>
      <c r="AB7" s="154"/>
      <c r="AC7" s="153" t="s">
        <v>17</v>
      </c>
      <c r="AD7" s="154"/>
      <c r="AE7" s="154"/>
      <c r="AF7" s="154"/>
      <c r="AG7" s="153" t="s">
        <v>17</v>
      </c>
      <c r="AH7" s="154"/>
      <c r="AI7" s="154"/>
      <c r="AJ7" s="154"/>
      <c r="AK7" s="153" t="s">
        <v>17</v>
      </c>
      <c r="AL7" s="154"/>
      <c r="AM7" s="154"/>
      <c r="AN7" s="154"/>
      <c r="AO7" s="153" t="s">
        <v>17</v>
      </c>
      <c r="AP7" s="154"/>
      <c r="AQ7" s="154"/>
      <c r="AR7" s="154"/>
      <c r="AS7" s="153" t="s">
        <v>17</v>
      </c>
      <c r="AT7" s="154"/>
      <c r="AU7" s="154"/>
      <c r="AV7" s="154"/>
      <c r="AW7" s="153" t="s">
        <v>17</v>
      </c>
      <c r="AX7" s="154"/>
      <c r="AY7" s="154"/>
      <c r="AZ7" s="154"/>
    </row>
    <row r="8" spans="1:55" s="7" customFormat="1" ht="52.5" customHeight="1" x14ac:dyDescent="0.25">
      <c r="A8" s="157"/>
      <c r="B8" s="155"/>
      <c r="C8" s="155"/>
      <c r="D8" s="155"/>
      <c r="E8" s="153"/>
      <c r="F8" s="80" t="s">
        <v>18</v>
      </c>
      <c r="G8" s="80" t="s">
        <v>19</v>
      </c>
      <c r="H8" s="80" t="s">
        <v>20</v>
      </c>
      <c r="I8" s="153"/>
      <c r="J8" s="80" t="s">
        <v>18</v>
      </c>
      <c r="K8" s="80" t="s">
        <v>19</v>
      </c>
      <c r="L8" s="80" t="s">
        <v>20</v>
      </c>
      <c r="M8" s="153"/>
      <c r="N8" s="80" t="s">
        <v>18</v>
      </c>
      <c r="O8" s="80" t="s">
        <v>19</v>
      </c>
      <c r="P8" s="80" t="s">
        <v>20</v>
      </c>
      <c r="Q8" s="153"/>
      <c r="R8" s="80" t="s">
        <v>18</v>
      </c>
      <c r="S8" s="80" t="s">
        <v>19</v>
      </c>
      <c r="T8" s="80" t="s">
        <v>20</v>
      </c>
      <c r="U8" s="153"/>
      <c r="V8" s="80" t="s">
        <v>18</v>
      </c>
      <c r="W8" s="80" t="s">
        <v>19</v>
      </c>
      <c r="X8" s="80" t="s">
        <v>20</v>
      </c>
      <c r="Y8" s="153"/>
      <c r="Z8" s="80" t="s">
        <v>18</v>
      </c>
      <c r="AA8" s="80" t="s">
        <v>19</v>
      </c>
      <c r="AB8" s="80" t="s">
        <v>20</v>
      </c>
      <c r="AC8" s="153"/>
      <c r="AD8" s="80" t="s">
        <v>18</v>
      </c>
      <c r="AE8" s="80" t="s">
        <v>19</v>
      </c>
      <c r="AF8" s="80" t="s">
        <v>20</v>
      </c>
      <c r="AG8" s="153"/>
      <c r="AH8" s="80" t="s">
        <v>18</v>
      </c>
      <c r="AI8" s="80" t="s">
        <v>19</v>
      </c>
      <c r="AJ8" s="80" t="s">
        <v>20</v>
      </c>
      <c r="AK8" s="153"/>
      <c r="AL8" s="80" t="s">
        <v>18</v>
      </c>
      <c r="AM8" s="80" t="s">
        <v>19</v>
      </c>
      <c r="AN8" s="80" t="s">
        <v>20</v>
      </c>
      <c r="AO8" s="153"/>
      <c r="AP8" s="80" t="s">
        <v>18</v>
      </c>
      <c r="AQ8" s="80" t="s">
        <v>19</v>
      </c>
      <c r="AR8" s="80" t="s">
        <v>20</v>
      </c>
      <c r="AS8" s="153"/>
      <c r="AT8" s="80" t="s">
        <v>18</v>
      </c>
      <c r="AU8" s="80" t="s">
        <v>19</v>
      </c>
      <c r="AV8" s="80" t="s">
        <v>20</v>
      </c>
      <c r="AW8" s="153"/>
      <c r="AX8" s="80" t="s">
        <v>18</v>
      </c>
      <c r="AY8" s="80" t="s">
        <v>19</v>
      </c>
      <c r="AZ8" s="80" t="s">
        <v>20</v>
      </c>
    </row>
    <row r="9" spans="1:55" s="7" customFormat="1" x14ac:dyDescent="0.25">
      <c r="A9" s="79">
        <v>1</v>
      </c>
      <c r="B9" s="80">
        <v>2</v>
      </c>
      <c r="C9" s="80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79" t="s">
        <v>148</v>
      </c>
      <c r="J9" s="80">
        <v>10</v>
      </c>
      <c r="K9" s="80">
        <v>11</v>
      </c>
      <c r="L9" s="79" t="s">
        <v>149</v>
      </c>
      <c r="M9" s="80">
        <v>13</v>
      </c>
      <c r="N9" s="80">
        <v>14</v>
      </c>
      <c r="O9" s="80">
        <v>15</v>
      </c>
      <c r="P9" s="80">
        <v>16</v>
      </c>
      <c r="Q9" s="79" t="s">
        <v>150</v>
      </c>
      <c r="R9" s="80">
        <v>18</v>
      </c>
      <c r="S9" s="80">
        <v>19</v>
      </c>
      <c r="T9" s="79" t="s">
        <v>151</v>
      </c>
      <c r="U9" s="80">
        <v>21</v>
      </c>
      <c r="V9" s="80">
        <v>22</v>
      </c>
      <c r="W9" s="80">
        <v>23</v>
      </c>
      <c r="X9" s="80">
        <v>24</v>
      </c>
      <c r="Y9" s="79" t="s">
        <v>152</v>
      </c>
      <c r="Z9" s="80">
        <v>26</v>
      </c>
      <c r="AA9" s="80">
        <v>27</v>
      </c>
      <c r="AB9" s="79" t="s">
        <v>153</v>
      </c>
      <c r="AC9" s="80">
        <v>29</v>
      </c>
      <c r="AD9" s="80">
        <v>30</v>
      </c>
      <c r="AE9" s="80">
        <v>31</v>
      </c>
      <c r="AF9" s="80">
        <v>32</v>
      </c>
      <c r="AG9" s="79" t="s">
        <v>154</v>
      </c>
      <c r="AH9" s="80">
        <v>34</v>
      </c>
      <c r="AI9" s="80">
        <v>35</v>
      </c>
      <c r="AJ9" s="79" t="s">
        <v>155</v>
      </c>
      <c r="AK9" s="80">
        <v>37</v>
      </c>
      <c r="AL9" s="80">
        <v>38</v>
      </c>
      <c r="AM9" s="80">
        <v>39</v>
      </c>
      <c r="AN9" s="80">
        <v>40</v>
      </c>
      <c r="AO9" s="79" t="s">
        <v>156</v>
      </c>
      <c r="AP9" s="80">
        <v>42</v>
      </c>
      <c r="AQ9" s="80">
        <v>43</v>
      </c>
      <c r="AR9" s="79" t="s">
        <v>157</v>
      </c>
      <c r="AS9" s="80">
        <v>45</v>
      </c>
      <c r="AT9" s="80">
        <v>46</v>
      </c>
      <c r="AU9" s="80">
        <v>47</v>
      </c>
      <c r="AV9" s="80">
        <v>48</v>
      </c>
      <c r="AW9" s="79" t="s">
        <v>158</v>
      </c>
      <c r="AX9" s="80">
        <v>50</v>
      </c>
      <c r="AY9" s="80">
        <v>51</v>
      </c>
      <c r="AZ9" s="79" t="s">
        <v>159</v>
      </c>
    </row>
    <row r="10" spans="1:55" s="9" customFormat="1" x14ac:dyDescent="0.25">
      <c r="A10" s="79"/>
      <c r="B10" s="155" t="s">
        <v>33</v>
      </c>
      <c r="C10" s="155"/>
      <c r="D10" s="155"/>
      <c r="E10" s="8">
        <f t="shared" ref="E10:AZ10" si="0">E11+E54+E219+E226+E248+E250</f>
        <v>1057069.1000000001</v>
      </c>
      <c r="F10" s="8">
        <f t="shared" si="0"/>
        <v>192517.2</v>
      </c>
      <c r="G10" s="8">
        <f t="shared" si="0"/>
        <v>864551.89999999979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291941.2</v>
      </c>
      <c r="Z10" s="8">
        <f t="shared" si="0"/>
        <v>150212.6</v>
      </c>
      <c r="AA10" s="8">
        <f t="shared" si="0"/>
        <v>141728.6</v>
      </c>
      <c r="AB10" s="8">
        <f t="shared" si="0"/>
        <v>0</v>
      </c>
      <c r="AC10" s="8">
        <f t="shared" si="0"/>
        <v>292965.79999999993</v>
      </c>
      <c r="AD10" s="8">
        <f t="shared" si="0"/>
        <v>42304.6</v>
      </c>
      <c r="AE10" s="8">
        <f t="shared" si="0"/>
        <v>250661.19999999995</v>
      </c>
      <c r="AF10" s="8">
        <f t="shared" si="0"/>
        <v>0</v>
      </c>
      <c r="AG10" s="8">
        <f t="shared" si="0"/>
        <v>75000</v>
      </c>
      <c r="AH10" s="8">
        <f t="shared" si="0"/>
        <v>0</v>
      </c>
      <c r="AI10" s="8">
        <f t="shared" si="0"/>
        <v>75000</v>
      </c>
      <c r="AJ10" s="8">
        <f t="shared" si="0"/>
        <v>0</v>
      </c>
      <c r="AK10" s="8">
        <f t="shared" si="0"/>
        <v>80000</v>
      </c>
      <c r="AL10" s="8">
        <f t="shared" si="0"/>
        <v>0</v>
      </c>
      <c r="AM10" s="8">
        <f t="shared" si="0"/>
        <v>80000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79" t="s">
        <v>21</v>
      </c>
      <c r="B11" s="152" t="s">
        <v>36</v>
      </c>
      <c r="C11" s="152"/>
      <c r="D11" s="152"/>
      <c r="E11" s="8">
        <f t="shared" ref="E11:AZ11" si="1">SUM(E12:E53)</f>
        <v>487801.00000000012</v>
      </c>
      <c r="F11" s="8">
        <f t="shared" si="1"/>
        <v>192517.2</v>
      </c>
      <c r="G11" s="8">
        <f t="shared" si="1"/>
        <v>295283.8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201335.6</v>
      </c>
      <c r="Z11" s="8">
        <f t="shared" si="1"/>
        <v>150212.6</v>
      </c>
      <c r="AA11" s="8">
        <f t="shared" si="1"/>
        <v>51123</v>
      </c>
      <c r="AB11" s="8">
        <f t="shared" si="1"/>
        <v>0</v>
      </c>
      <c r="AC11" s="8">
        <f t="shared" si="1"/>
        <v>109078.49999999999</v>
      </c>
      <c r="AD11" s="8">
        <f t="shared" si="1"/>
        <v>42304.6</v>
      </c>
      <c r="AE11" s="8">
        <f>SUM(AE12:AE53)</f>
        <v>66773.899999999994</v>
      </c>
      <c r="AF11" s="8">
        <f t="shared" si="1"/>
        <v>0</v>
      </c>
      <c r="AG11" s="8">
        <f t="shared" si="1"/>
        <v>45000</v>
      </c>
      <c r="AH11" s="8">
        <f t="shared" si="1"/>
        <v>0</v>
      </c>
      <c r="AI11" s="8">
        <f t="shared" si="1"/>
        <v>45000</v>
      </c>
      <c r="AJ11" s="8">
        <f t="shared" si="1"/>
        <v>0</v>
      </c>
      <c r="AK11" s="8">
        <f t="shared" si="1"/>
        <v>50000</v>
      </c>
      <c r="AL11" s="8">
        <f t="shared" si="1"/>
        <v>0</v>
      </c>
      <c r="AM11" s="8">
        <f t="shared" si="1"/>
        <v>50000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outlineLevel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6" si="2">I12+M12+Q12+U12+Y12+AC12+AG12+AK12+AO12</f>
        <v>20754.899999999998</v>
      </c>
      <c r="F12" s="13">
        <f t="shared" ref="F12:F36" si="3">J12+N12+R12+V12+Z12+AD12+AH12+AL12+AP12</f>
        <v>0</v>
      </c>
      <c r="G12" s="13">
        <f t="shared" ref="G12:G36" si="4">K12+O12+S12+W12+AA12+AE12+AI12+AM12+AQ12</f>
        <v>20754.899999999998</v>
      </c>
      <c r="H12" s="13">
        <f t="shared" ref="H12:H36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outlineLevel="1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s="94" customFormat="1" ht="63" outlineLevel="1" x14ac:dyDescent="0.25">
      <c r="A14" s="85" t="s">
        <v>32</v>
      </c>
      <c r="B14" s="109" t="s">
        <v>255</v>
      </c>
      <c r="C14" s="88" t="s">
        <v>22</v>
      </c>
      <c r="D14" s="88" t="s">
        <v>23</v>
      </c>
      <c r="E14" s="89">
        <f t="shared" si="2"/>
        <v>70547.200000000012</v>
      </c>
      <c r="F14" s="89">
        <f t="shared" si="3"/>
        <v>62790.600000000006</v>
      </c>
      <c r="G14" s="89">
        <f t="shared" si="4"/>
        <v>7756.5999999999985</v>
      </c>
      <c r="H14" s="89">
        <f t="shared" si="5"/>
        <v>0</v>
      </c>
      <c r="I14" s="110">
        <f>K14</f>
        <v>0</v>
      </c>
      <c r="J14" s="90">
        <v>0</v>
      </c>
      <c r="K14" s="110">
        <f>1830.7-283.8-1546.9</f>
        <v>0</v>
      </c>
      <c r="L14" s="90">
        <v>0</v>
      </c>
      <c r="M14" s="89">
        <f t="shared" ref="M14" si="16">O14</f>
        <v>0</v>
      </c>
      <c r="N14" s="90">
        <v>0</v>
      </c>
      <c r="O14" s="97">
        <v>0</v>
      </c>
      <c r="P14" s="90">
        <v>0</v>
      </c>
      <c r="Q14" s="89">
        <f t="shared" ref="Q14" si="17">S14</f>
        <v>0</v>
      </c>
      <c r="R14" s="90">
        <v>0</v>
      </c>
      <c r="S14" s="97">
        <f>18686.6+7137.3-25823.9</f>
        <v>0</v>
      </c>
      <c r="T14" s="90">
        <v>0</v>
      </c>
      <c r="U14" s="89">
        <f>V14+W14+X14</f>
        <v>0</v>
      </c>
      <c r="V14" s="97">
        <f>7188.2-7188.2</f>
        <v>0</v>
      </c>
      <c r="W14" s="97">
        <f>1850.2-1850.2</f>
        <v>0</v>
      </c>
      <c r="X14" s="90">
        <v>0</v>
      </c>
      <c r="Y14" s="89">
        <f>Z14+AA14</f>
        <v>23018.000000000007</v>
      </c>
      <c r="Z14" s="97">
        <f>16772.4+25532.2-21818.6</f>
        <v>20486.000000000007</v>
      </c>
      <c r="AA14" s="97">
        <f>4317.1+907.5-2692.6</f>
        <v>2532.0000000000005</v>
      </c>
      <c r="AB14" s="90">
        <v>0</v>
      </c>
      <c r="AC14" s="89">
        <f>AE14+AD14</f>
        <v>47529.2</v>
      </c>
      <c r="AD14" s="97">
        <f>21818.6+20486</f>
        <v>42304.6</v>
      </c>
      <c r="AE14" s="97">
        <f>2692.6+20486+2532-20486</f>
        <v>5224.5999999999985</v>
      </c>
      <c r="AF14" s="90">
        <v>0</v>
      </c>
      <c r="AG14" s="89">
        <f t="shared" ref="AG14" si="18">AI14</f>
        <v>0</v>
      </c>
      <c r="AH14" s="90">
        <v>0</v>
      </c>
      <c r="AI14" s="90">
        <v>0</v>
      </c>
      <c r="AJ14" s="90">
        <v>0</v>
      </c>
      <c r="AK14" s="89">
        <f t="shared" ref="AK14" si="19">AM14</f>
        <v>0</v>
      </c>
      <c r="AL14" s="90">
        <v>0</v>
      </c>
      <c r="AM14" s="90">
        <v>0</v>
      </c>
      <c r="AN14" s="90">
        <v>0</v>
      </c>
      <c r="AO14" s="89">
        <f t="shared" ref="AO14" si="20">AQ14</f>
        <v>0</v>
      </c>
      <c r="AP14" s="90">
        <v>0</v>
      </c>
      <c r="AQ14" s="90">
        <v>0</v>
      </c>
      <c r="AR14" s="90">
        <v>0</v>
      </c>
      <c r="AS14" s="89">
        <f t="shared" ref="AS14" si="21">AU14</f>
        <v>0</v>
      </c>
      <c r="AT14" s="90">
        <v>0</v>
      </c>
      <c r="AU14" s="90">
        <v>0</v>
      </c>
      <c r="AV14" s="90">
        <v>0</v>
      </c>
      <c r="AW14" s="89">
        <f t="shared" ref="AW14" si="22">AY14</f>
        <v>0</v>
      </c>
      <c r="AX14" s="90">
        <v>0</v>
      </c>
      <c r="AY14" s="90">
        <v>0</v>
      </c>
      <c r="AZ14" s="90">
        <v>0</v>
      </c>
    </row>
    <row r="15" spans="1:55" ht="63" outlineLevel="1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3">K15</f>
        <v>500</v>
      </c>
      <c r="J15" s="29">
        <v>0</v>
      </c>
      <c r="K15" s="27">
        <v>500</v>
      </c>
      <c r="L15" s="29">
        <v>0</v>
      </c>
      <c r="M15" s="13">
        <f t="shared" ref="M15:M19" si="24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63" outlineLevel="1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3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4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5">S16</f>
        <v>78</v>
      </c>
      <c r="R16" s="29">
        <v>0</v>
      </c>
      <c r="S16" s="36">
        <v>78</v>
      </c>
      <c r="T16" s="29">
        <v>0</v>
      </c>
      <c r="U16" s="13">
        <f t="shared" ref="U16:U19" si="26">W16</f>
        <v>0</v>
      </c>
      <c r="V16" s="29">
        <v>0</v>
      </c>
      <c r="W16" s="29">
        <v>0</v>
      </c>
      <c r="X16" s="29">
        <v>0</v>
      </c>
      <c r="Y16" s="13">
        <f t="shared" ref="Y16:Y19" si="27">AA16</f>
        <v>0</v>
      </c>
      <c r="Z16" s="29">
        <v>0</v>
      </c>
      <c r="AA16" s="29">
        <v>0</v>
      </c>
      <c r="AB16" s="29">
        <v>0</v>
      </c>
      <c r="AC16" s="13">
        <f t="shared" ref="AC16:AC19" si="28">AE16</f>
        <v>0</v>
      </c>
      <c r="AD16" s="29">
        <v>0</v>
      </c>
      <c r="AE16" s="29">
        <v>0</v>
      </c>
      <c r="AF16" s="29">
        <v>0</v>
      </c>
      <c r="AG16" s="13">
        <f t="shared" ref="AG16:AG19" si="29">AI16</f>
        <v>0</v>
      </c>
      <c r="AH16" s="29">
        <v>0</v>
      </c>
      <c r="AI16" s="29">
        <v>0</v>
      </c>
      <c r="AJ16" s="29">
        <v>0</v>
      </c>
      <c r="AK16" s="13">
        <f t="shared" ref="AK16:AK19" si="30">AM16</f>
        <v>0</v>
      </c>
      <c r="AL16" s="29">
        <v>0</v>
      </c>
      <c r="AM16" s="29">
        <v>0</v>
      </c>
      <c r="AN16" s="29">
        <v>0</v>
      </c>
      <c r="AO16" s="13">
        <f t="shared" ref="AO16:AO19" si="31">AQ16</f>
        <v>0</v>
      </c>
      <c r="AP16" s="29">
        <v>0</v>
      </c>
      <c r="AQ16" s="29">
        <v>0</v>
      </c>
      <c r="AR16" s="29">
        <v>0</v>
      </c>
      <c r="AS16" s="13">
        <f t="shared" ref="AS16:AS19" si="32">AU16</f>
        <v>0</v>
      </c>
      <c r="AT16" s="29">
        <v>0</v>
      </c>
      <c r="AU16" s="29">
        <v>0</v>
      </c>
      <c r="AV16" s="29">
        <v>0</v>
      </c>
      <c r="AW16" s="13">
        <f t="shared" ref="AW16:AW19" si="33">AY16</f>
        <v>0</v>
      </c>
      <c r="AX16" s="29">
        <v>0</v>
      </c>
      <c r="AY16" s="29">
        <v>0</v>
      </c>
      <c r="AZ16" s="29">
        <v>0</v>
      </c>
    </row>
    <row r="17" spans="1:52" ht="84.75" customHeight="1" outlineLevel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7">
        <f t="shared" ref="I17" si="34">K17</f>
        <v>0</v>
      </c>
      <c r="J17" s="29">
        <v>0</v>
      </c>
      <c r="K17" s="35">
        <v>0</v>
      </c>
      <c r="L17" s="29">
        <v>0</v>
      </c>
      <c r="M17" s="13">
        <f t="shared" si="24"/>
        <v>0</v>
      </c>
      <c r="N17" s="29">
        <v>0</v>
      </c>
      <c r="O17" s="13">
        <f>7694.3-7694.3</f>
        <v>0</v>
      </c>
      <c r="P17" s="29">
        <v>0</v>
      </c>
      <c r="Q17" s="13">
        <f t="shared" si="25"/>
        <v>8000</v>
      </c>
      <c r="R17" s="29">
        <v>0</v>
      </c>
      <c r="S17" s="36">
        <v>8000</v>
      </c>
      <c r="T17" s="29">
        <v>0</v>
      </c>
      <c r="U17" s="13">
        <f t="shared" si="26"/>
        <v>0</v>
      </c>
      <c r="V17" s="29">
        <v>0</v>
      </c>
      <c r="W17" s="29">
        <v>0</v>
      </c>
      <c r="X17" s="29">
        <v>0</v>
      </c>
      <c r="Y17" s="13">
        <f t="shared" si="27"/>
        <v>0</v>
      </c>
      <c r="Z17" s="29">
        <v>0</v>
      </c>
      <c r="AA17" s="29">
        <v>0</v>
      </c>
      <c r="AB17" s="29">
        <v>0</v>
      </c>
      <c r="AC17" s="13">
        <f t="shared" si="28"/>
        <v>0</v>
      </c>
      <c r="AD17" s="29">
        <v>0</v>
      </c>
      <c r="AE17" s="29">
        <v>0</v>
      </c>
      <c r="AF17" s="29">
        <v>0</v>
      </c>
      <c r="AG17" s="13">
        <f t="shared" si="29"/>
        <v>0</v>
      </c>
      <c r="AH17" s="29">
        <v>0</v>
      </c>
      <c r="AI17" s="29">
        <v>0</v>
      </c>
      <c r="AJ17" s="29">
        <v>0</v>
      </c>
      <c r="AK17" s="13">
        <f t="shared" si="30"/>
        <v>0</v>
      </c>
      <c r="AL17" s="29">
        <v>0</v>
      </c>
      <c r="AM17" s="29">
        <v>0</v>
      </c>
      <c r="AN17" s="29">
        <v>0</v>
      </c>
      <c r="AO17" s="13">
        <f t="shared" si="31"/>
        <v>0</v>
      </c>
      <c r="AP17" s="29">
        <v>0</v>
      </c>
      <c r="AQ17" s="29">
        <v>0</v>
      </c>
      <c r="AR17" s="29">
        <v>0</v>
      </c>
      <c r="AS17" s="13">
        <f t="shared" si="32"/>
        <v>0</v>
      </c>
      <c r="AT17" s="29">
        <v>0</v>
      </c>
      <c r="AU17" s="29">
        <v>0</v>
      </c>
      <c r="AV17" s="29">
        <v>0</v>
      </c>
      <c r="AW17" s="13">
        <f t="shared" si="33"/>
        <v>0</v>
      </c>
      <c r="AX17" s="29">
        <v>0</v>
      </c>
      <c r="AY17" s="29">
        <v>0</v>
      </c>
      <c r="AZ17" s="29">
        <v>0</v>
      </c>
    </row>
    <row r="18" spans="1:52" ht="63" outlineLevel="1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7">
        <f t="shared" ref="I18" si="35">K18</f>
        <v>0</v>
      </c>
      <c r="J18" s="29">
        <v>0</v>
      </c>
      <c r="K18" s="35">
        <v>0</v>
      </c>
      <c r="L18" s="29">
        <v>0</v>
      </c>
      <c r="M18" s="13">
        <f t="shared" si="24"/>
        <v>7764.2</v>
      </c>
      <c r="N18" s="29">
        <v>0</v>
      </c>
      <c r="O18" s="13">
        <v>7764.2</v>
      </c>
      <c r="P18" s="29">
        <v>0</v>
      </c>
      <c r="Q18" s="13">
        <f t="shared" si="25"/>
        <v>0</v>
      </c>
      <c r="R18" s="29">
        <v>0</v>
      </c>
      <c r="S18" s="29">
        <v>0</v>
      </c>
      <c r="T18" s="29">
        <v>0</v>
      </c>
      <c r="U18" s="13">
        <f t="shared" si="26"/>
        <v>0</v>
      </c>
      <c r="V18" s="29">
        <v>0</v>
      </c>
      <c r="W18" s="29">
        <v>0</v>
      </c>
      <c r="X18" s="29">
        <v>0</v>
      </c>
      <c r="Y18" s="13">
        <f t="shared" si="27"/>
        <v>0</v>
      </c>
      <c r="Z18" s="29">
        <v>0</v>
      </c>
      <c r="AA18" s="29">
        <v>0</v>
      </c>
      <c r="AB18" s="29">
        <v>0</v>
      </c>
      <c r="AC18" s="13">
        <f t="shared" si="28"/>
        <v>0</v>
      </c>
      <c r="AD18" s="29">
        <v>0</v>
      </c>
      <c r="AE18" s="29">
        <v>0</v>
      </c>
      <c r="AF18" s="29">
        <v>0</v>
      </c>
      <c r="AG18" s="13">
        <f t="shared" si="29"/>
        <v>0</v>
      </c>
      <c r="AH18" s="29">
        <v>0</v>
      </c>
      <c r="AI18" s="29">
        <v>0</v>
      </c>
      <c r="AJ18" s="29">
        <v>0</v>
      </c>
      <c r="AK18" s="13">
        <f t="shared" si="30"/>
        <v>0</v>
      </c>
      <c r="AL18" s="29">
        <v>0</v>
      </c>
      <c r="AM18" s="29">
        <v>0</v>
      </c>
      <c r="AN18" s="29">
        <v>0</v>
      </c>
      <c r="AO18" s="13">
        <f t="shared" si="31"/>
        <v>0</v>
      </c>
      <c r="AP18" s="29">
        <v>0</v>
      </c>
      <c r="AQ18" s="29">
        <v>0</v>
      </c>
      <c r="AR18" s="29">
        <v>0</v>
      </c>
      <c r="AS18" s="13">
        <f t="shared" si="32"/>
        <v>0</v>
      </c>
      <c r="AT18" s="29">
        <v>0</v>
      </c>
      <c r="AU18" s="29">
        <v>0</v>
      </c>
      <c r="AV18" s="29">
        <v>0</v>
      </c>
      <c r="AW18" s="13">
        <f t="shared" si="33"/>
        <v>0</v>
      </c>
      <c r="AX18" s="29">
        <v>0</v>
      </c>
      <c r="AY18" s="29">
        <v>0</v>
      </c>
      <c r="AZ18" s="29">
        <v>0</v>
      </c>
    </row>
    <row r="19" spans="1:52" ht="63" outlineLevel="1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6">K19</f>
        <v>3658.8</v>
      </c>
      <c r="J19" s="29">
        <v>0</v>
      </c>
      <c r="K19" s="35">
        <v>3658.8</v>
      </c>
      <c r="L19" s="29">
        <v>0</v>
      </c>
      <c r="M19" s="13">
        <f t="shared" si="24"/>
        <v>0</v>
      </c>
      <c r="N19" s="29">
        <v>0</v>
      </c>
      <c r="O19" s="36">
        <f t="shared" ref="O19" si="37">3882.1-3882.1</f>
        <v>0</v>
      </c>
      <c r="P19" s="29">
        <v>0</v>
      </c>
      <c r="Q19" s="13">
        <f t="shared" si="25"/>
        <v>0</v>
      </c>
      <c r="R19" s="29">
        <v>0</v>
      </c>
      <c r="S19" s="36">
        <v>0</v>
      </c>
      <c r="T19" s="29">
        <v>0</v>
      </c>
      <c r="U19" s="13">
        <f t="shared" si="26"/>
        <v>0</v>
      </c>
      <c r="V19" s="29">
        <v>0</v>
      </c>
      <c r="W19" s="29">
        <v>0</v>
      </c>
      <c r="X19" s="29">
        <v>0</v>
      </c>
      <c r="Y19" s="13">
        <f t="shared" si="27"/>
        <v>0</v>
      </c>
      <c r="Z19" s="29">
        <v>0</v>
      </c>
      <c r="AA19" s="29">
        <v>0</v>
      </c>
      <c r="AB19" s="29">
        <v>0</v>
      </c>
      <c r="AC19" s="13">
        <f t="shared" si="28"/>
        <v>0</v>
      </c>
      <c r="AD19" s="29">
        <v>0</v>
      </c>
      <c r="AE19" s="29">
        <v>0</v>
      </c>
      <c r="AF19" s="29">
        <v>0</v>
      </c>
      <c r="AG19" s="13">
        <f t="shared" si="29"/>
        <v>0</v>
      </c>
      <c r="AH19" s="29">
        <v>0</v>
      </c>
      <c r="AI19" s="29">
        <v>0</v>
      </c>
      <c r="AJ19" s="29">
        <v>0</v>
      </c>
      <c r="AK19" s="13">
        <f t="shared" si="30"/>
        <v>0</v>
      </c>
      <c r="AL19" s="29">
        <v>0</v>
      </c>
      <c r="AM19" s="29">
        <v>0</v>
      </c>
      <c r="AN19" s="29">
        <v>0</v>
      </c>
      <c r="AO19" s="13">
        <f t="shared" si="31"/>
        <v>0</v>
      </c>
      <c r="AP19" s="29">
        <v>0</v>
      </c>
      <c r="AQ19" s="29">
        <v>0</v>
      </c>
      <c r="AR19" s="29">
        <v>0</v>
      </c>
      <c r="AS19" s="13">
        <f t="shared" si="32"/>
        <v>0</v>
      </c>
      <c r="AT19" s="29">
        <v>0</v>
      </c>
      <c r="AU19" s="29">
        <v>0</v>
      </c>
      <c r="AV19" s="29">
        <v>0</v>
      </c>
      <c r="AW19" s="13">
        <f t="shared" si="33"/>
        <v>0</v>
      </c>
      <c r="AX19" s="29">
        <v>0</v>
      </c>
      <c r="AY19" s="29">
        <v>0</v>
      </c>
      <c r="AZ19" s="29">
        <v>0</v>
      </c>
    </row>
    <row r="20" spans="1:52" ht="47.25" outlineLevel="1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7">
        <f t="shared" ref="I20" si="38">K20</f>
        <v>0</v>
      </c>
      <c r="J20" s="29">
        <v>0</v>
      </c>
      <c r="K20" s="35">
        <v>0</v>
      </c>
      <c r="L20" s="29">
        <v>0</v>
      </c>
      <c r="M20" s="13">
        <f t="shared" ref="M20" si="39">O20</f>
        <v>850</v>
      </c>
      <c r="N20" s="29">
        <v>0</v>
      </c>
      <c r="O20" s="36">
        <v>850</v>
      </c>
      <c r="P20" s="29">
        <v>0</v>
      </c>
      <c r="Q20" s="13">
        <f t="shared" ref="Q20" si="40">S20</f>
        <v>0</v>
      </c>
      <c r="R20" s="29">
        <v>0</v>
      </c>
      <c r="S20" s="36">
        <v>0</v>
      </c>
      <c r="T20" s="29">
        <v>0</v>
      </c>
      <c r="U20" s="13">
        <f t="shared" ref="U20" si="41">W20</f>
        <v>0</v>
      </c>
      <c r="V20" s="29">
        <v>0</v>
      </c>
      <c r="W20" s="36">
        <v>0</v>
      </c>
      <c r="X20" s="29">
        <v>0</v>
      </c>
      <c r="Y20" s="13">
        <f t="shared" ref="Y20" si="42">AA20</f>
        <v>0</v>
      </c>
      <c r="Z20" s="29">
        <v>0</v>
      </c>
      <c r="AA20" s="29">
        <v>0</v>
      </c>
      <c r="AB20" s="29">
        <v>0</v>
      </c>
      <c r="AC20" s="13">
        <f t="shared" ref="AC20" si="43">AE20</f>
        <v>0</v>
      </c>
      <c r="AD20" s="29">
        <v>0</v>
      </c>
      <c r="AE20" s="29">
        <v>0</v>
      </c>
      <c r="AF20" s="29">
        <v>0</v>
      </c>
      <c r="AG20" s="13">
        <f t="shared" ref="AG20" si="44">AI20</f>
        <v>0</v>
      </c>
      <c r="AH20" s="29">
        <v>0</v>
      </c>
      <c r="AI20" s="29">
        <v>0</v>
      </c>
      <c r="AJ20" s="29">
        <v>0</v>
      </c>
      <c r="AK20" s="13">
        <f t="shared" ref="AK20" si="45">AM20</f>
        <v>0</v>
      </c>
      <c r="AL20" s="29">
        <v>0</v>
      </c>
      <c r="AM20" s="29">
        <v>0</v>
      </c>
      <c r="AN20" s="29">
        <v>0</v>
      </c>
      <c r="AO20" s="13">
        <f t="shared" ref="AO20" si="46">AQ20</f>
        <v>0</v>
      </c>
      <c r="AP20" s="29">
        <v>0</v>
      </c>
      <c r="AQ20" s="29">
        <v>0</v>
      </c>
      <c r="AR20" s="29">
        <v>0</v>
      </c>
      <c r="AS20" s="13">
        <f t="shared" ref="AS20" si="47">AU20</f>
        <v>0</v>
      </c>
      <c r="AT20" s="29">
        <v>0</v>
      </c>
      <c r="AU20" s="29">
        <v>0</v>
      </c>
      <c r="AV20" s="29">
        <v>0</v>
      </c>
      <c r="AW20" s="13">
        <f t="shared" ref="AW20" si="48">AY20</f>
        <v>0</v>
      </c>
      <c r="AX20" s="29">
        <v>0</v>
      </c>
      <c r="AY20" s="29">
        <v>0</v>
      </c>
      <c r="AZ20" s="29">
        <v>0</v>
      </c>
    </row>
    <row r="21" spans="1:52" ht="63" outlineLevel="1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7">
        <f t="shared" ref="I21" si="49">K21</f>
        <v>0</v>
      </c>
      <c r="J21" s="29">
        <v>0</v>
      </c>
      <c r="K21" s="35">
        <v>0</v>
      </c>
      <c r="L21" s="29">
        <v>0</v>
      </c>
      <c r="M21" s="13">
        <f t="shared" ref="M21" si="50">O21</f>
        <v>106</v>
      </c>
      <c r="N21" s="29">
        <v>0</v>
      </c>
      <c r="O21" s="36">
        <v>106</v>
      </c>
      <c r="P21" s="29">
        <v>0</v>
      </c>
      <c r="Q21" s="13">
        <f t="shared" ref="Q21" si="51">S21</f>
        <v>0</v>
      </c>
      <c r="R21" s="29">
        <v>0</v>
      </c>
      <c r="S21" s="36">
        <v>0</v>
      </c>
      <c r="T21" s="29">
        <v>0</v>
      </c>
      <c r="U21" s="13">
        <f t="shared" ref="U21" si="52">W21</f>
        <v>0</v>
      </c>
      <c r="V21" s="29">
        <v>0</v>
      </c>
      <c r="W21" s="36">
        <v>0</v>
      </c>
      <c r="X21" s="29">
        <v>0</v>
      </c>
      <c r="Y21" s="13">
        <f t="shared" ref="Y21" si="53">AA21</f>
        <v>0</v>
      </c>
      <c r="Z21" s="29">
        <v>0</v>
      </c>
      <c r="AA21" s="29">
        <v>0</v>
      </c>
      <c r="AB21" s="29">
        <v>0</v>
      </c>
      <c r="AC21" s="13">
        <f t="shared" ref="AC21" si="54">AE21</f>
        <v>0</v>
      </c>
      <c r="AD21" s="29">
        <v>0</v>
      </c>
      <c r="AE21" s="29">
        <v>0</v>
      </c>
      <c r="AF21" s="29">
        <v>0</v>
      </c>
      <c r="AG21" s="13">
        <f t="shared" ref="AG21" si="55">AI21</f>
        <v>0</v>
      </c>
      <c r="AH21" s="29">
        <v>0</v>
      </c>
      <c r="AI21" s="29">
        <v>0</v>
      </c>
      <c r="AJ21" s="29">
        <v>0</v>
      </c>
      <c r="AK21" s="13">
        <f t="shared" ref="AK21" si="56">AM21</f>
        <v>0</v>
      </c>
      <c r="AL21" s="29">
        <v>0</v>
      </c>
      <c r="AM21" s="29">
        <v>0</v>
      </c>
      <c r="AN21" s="29">
        <v>0</v>
      </c>
      <c r="AO21" s="13">
        <f t="shared" ref="AO21" si="57">AQ21</f>
        <v>0</v>
      </c>
      <c r="AP21" s="29">
        <v>0</v>
      </c>
      <c r="AQ21" s="29">
        <v>0</v>
      </c>
      <c r="AR21" s="29">
        <v>0</v>
      </c>
      <c r="AS21" s="13">
        <f t="shared" ref="AS21" si="58">AU21</f>
        <v>0</v>
      </c>
      <c r="AT21" s="29">
        <v>0</v>
      </c>
      <c r="AU21" s="29">
        <v>0</v>
      </c>
      <c r="AV21" s="29">
        <v>0</v>
      </c>
      <c r="AW21" s="13">
        <f t="shared" ref="AW21" si="59">AY21</f>
        <v>0</v>
      </c>
      <c r="AX21" s="29">
        <v>0</v>
      </c>
      <c r="AY21" s="29">
        <v>0</v>
      </c>
      <c r="AZ21" s="29">
        <v>0</v>
      </c>
    </row>
    <row r="22" spans="1:52" ht="47.25" outlineLevel="1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7">
        <f t="shared" ref="I22" si="60">K22</f>
        <v>0</v>
      </c>
      <c r="J22" s="29">
        <v>0</v>
      </c>
      <c r="K22" s="35">
        <v>0</v>
      </c>
      <c r="L22" s="29">
        <v>0</v>
      </c>
      <c r="M22" s="13">
        <f t="shared" ref="M22" si="61">O22</f>
        <v>260</v>
      </c>
      <c r="N22" s="29">
        <v>0</v>
      </c>
      <c r="O22" s="36">
        <v>260</v>
      </c>
      <c r="P22" s="29">
        <v>0</v>
      </c>
      <c r="Q22" s="13">
        <f t="shared" ref="Q22" si="62">S22</f>
        <v>0</v>
      </c>
      <c r="R22" s="29">
        <v>0</v>
      </c>
      <c r="S22" s="36">
        <v>0</v>
      </c>
      <c r="T22" s="29">
        <v>0</v>
      </c>
      <c r="U22" s="13">
        <f t="shared" ref="U22" si="63">W22</f>
        <v>0</v>
      </c>
      <c r="V22" s="29">
        <v>0</v>
      </c>
      <c r="W22" s="36">
        <v>0</v>
      </c>
      <c r="X22" s="29">
        <v>0</v>
      </c>
      <c r="Y22" s="13">
        <f t="shared" ref="Y22" si="64">AA22</f>
        <v>0</v>
      </c>
      <c r="Z22" s="29">
        <v>0</v>
      </c>
      <c r="AA22" s="29">
        <v>0</v>
      </c>
      <c r="AB22" s="29">
        <v>0</v>
      </c>
      <c r="AC22" s="13">
        <f t="shared" ref="AC22" si="65">AE22</f>
        <v>0</v>
      </c>
      <c r="AD22" s="29">
        <v>0</v>
      </c>
      <c r="AE22" s="29">
        <v>0</v>
      </c>
      <c r="AF22" s="29">
        <v>0</v>
      </c>
      <c r="AG22" s="13">
        <f t="shared" ref="AG22" si="66">AI22</f>
        <v>0</v>
      </c>
      <c r="AH22" s="29">
        <v>0</v>
      </c>
      <c r="AI22" s="29">
        <v>0</v>
      </c>
      <c r="AJ22" s="29">
        <v>0</v>
      </c>
      <c r="AK22" s="13">
        <f t="shared" ref="AK22" si="67">AM22</f>
        <v>0</v>
      </c>
      <c r="AL22" s="29">
        <v>0</v>
      </c>
      <c r="AM22" s="29">
        <v>0</v>
      </c>
      <c r="AN22" s="29">
        <v>0</v>
      </c>
      <c r="AO22" s="13">
        <f t="shared" ref="AO22" si="68">AQ22</f>
        <v>0</v>
      </c>
      <c r="AP22" s="29">
        <v>0</v>
      </c>
      <c r="AQ22" s="29">
        <v>0</v>
      </c>
      <c r="AR22" s="29">
        <v>0</v>
      </c>
      <c r="AS22" s="13">
        <f t="shared" ref="AS22" si="69">AU22</f>
        <v>0</v>
      </c>
      <c r="AT22" s="29">
        <v>0</v>
      </c>
      <c r="AU22" s="29">
        <v>0</v>
      </c>
      <c r="AV22" s="29">
        <v>0</v>
      </c>
      <c r="AW22" s="13">
        <f t="shared" ref="AW22" si="70">AY22</f>
        <v>0</v>
      </c>
      <c r="AX22" s="29">
        <v>0</v>
      </c>
      <c r="AY22" s="29">
        <v>0</v>
      </c>
      <c r="AZ22" s="29">
        <v>0</v>
      </c>
    </row>
    <row r="23" spans="1:52" ht="63" outlineLevel="1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7">
        <f t="shared" ref="I23" si="71">K23</f>
        <v>0</v>
      </c>
      <c r="J23" s="29">
        <v>0</v>
      </c>
      <c r="K23" s="35">
        <v>0</v>
      </c>
      <c r="L23" s="29">
        <v>0</v>
      </c>
      <c r="M23" s="13">
        <f t="shared" ref="M23" si="72">O23</f>
        <v>1800</v>
      </c>
      <c r="N23" s="29">
        <v>0</v>
      </c>
      <c r="O23" s="36">
        <v>1800</v>
      </c>
      <c r="P23" s="29">
        <v>0</v>
      </c>
      <c r="Q23" s="13">
        <f t="shared" ref="Q23" si="73">S23</f>
        <v>0</v>
      </c>
      <c r="R23" s="29">
        <v>0</v>
      </c>
      <c r="S23" s="36">
        <v>0</v>
      </c>
      <c r="T23" s="29">
        <v>0</v>
      </c>
      <c r="U23" s="13">
        <f t="shared" ref="U23" si="74">W23</f>
        <v>0</v>
      </c>
      <c r="V23" s="29">
        <v>0</v>
      </c>
      <c r="W23" s="36">
        <v>0</v>
      </c>
      <c r="X23" s="29">
        <v>0</v>
      </c>
      <c r="Y23" s="13">
        <f t="shared" ref="Y23" si="75">AA23</f>
        <v>0</v>
      </c>
      <c r="Z23" s="29">
        <v>0</v>
      </c>
      <c r="AA23" s="29">
        <v>0</v>
      </c>
      <c r="AB23" s="29">
        <v>0</v>
      </c>
      <c r="AC23" s="13">
        <f t="shared" ref="AC23" si="76">AE23</f>
        <v>0</v>
      </c>
      <c r="AD23" s="29">
        <v>0</v>
      </c>
      <c r="AE23" s="29">
        <v>0</v>
      </c>
      <c r="AF23" s="29">
        <v>0</v>
      </c>
      <c r="AG23" s="13">
        <f t="shared" ref="AG23" si="77">AI23</f>
        <v>0</v>
      </c>
      <c r="AH23" s="29">
        <v>0</v>
      </c>
      <c r="AI23" s="29">
        <v>0</v>
      </c>
      <c r="AJ23" s="29">
        <v>0</v>
      </c>
      <c r="AK23" s="13">
        <f t="shared" ref="AK23" si="78">AM23</f>
        <v>0</v>
      </c>
      <c r="AL23" s="29">
        <v>0</v>
      </c>
      <c r="AM23" s="29">
        <v>0</v>
      </c>
      <c r="AN23" s="29">
        <v>0</v>
      </c>
      <c r="AO23" s="13">
        <f t="shared" ref="AO23" si="79">AQ23</f>
        <v>0</v>
      </c>
      <c r="AP23" s="29">
        <v>0</v>
      </c>
      <c r="AQ23" s="29">
        <v>0</v>
      </c>
      <c r="AR23" s="29">
        <v>0</v>
      </c>
      <c r="AS23" s="13">
        <f t="shared" ref="AS23" si="80">AU23</f>
        <v>0</v>
      </c>
      <c r="AT23" s="29">
        <v>0</v>
      </c>
      <c r="AU23" s="29">
        <v>0</v>
      </c>
      <c r="AV23" s="29">
        <v>0</v>
      </c>
      <c r="AW23" s="13">
        <f t="shared" ref="AW23" si="81">AY23</f>
        <v>0</v>
      </c>
      <c r="AX23" s="29">
        <v>0</v>
      </c>
      <c r="AY23" s="29">
        <v>0</v>
      </c>
      <c r="AZ23" s="29">
        <v>0</v>
      </c>
    </row>
    <row r="24" spans="1:52" ht="94.5" outlineLevel="1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7">
        <f t="shared" ref="I24" si="82">K24</f>
        <v>0</v>
      </c>
      <c r="J24" s="29">
        <v>0</v>
      </c>
      <c r="K24" s="35">
        <v>0</v>
      </c>
      <c r="L24" s="29">
        <v>0</v>
      </c>
      <c r="M24" s="13">
        <f t="shared" ref="M24" si="83">O24</f>
        <v>0</v>
      </c>
      <c r="N24" s="29">
        <v>0</v>
      </c>
      <c r="O24" s="36">
        <v>0</v>
      </c>
      <c r="P24" s="29">
        <v>0</v>
      </c>
      <c r="Q24" s="13">
        <f t="shared" ref="Q24" si="84">S24</f>
        <v>0</v>
      </c>
      <c r="R24" s="29">
        <v>0</v>
      </c>
      <c r="S24" s="36">
        <v>0</v>
      </c>
      <c r="T24" s="29">
        <v>0</v>
      </c>
      <c r="U24" s="13">
        <f t="shared" ref="U24" si="85">W24</f>
        <v>2198.1</v>
      </c>
      <c r="V24" s="29">
        <v>0</v>
      </c>
      <c r="W24" s="36">
        <v>2198.1</v>
      </c>
      <c r="X24" s="29">
        <v>0</v>
      </c>
      <c r="Y24" s="13">
        <f t="shared" ref="Y24" si="86">AA24</f>
        <v>0</v>
      </c>
      <c r="Z24" s="29">
        <v>0</v>
      </c>
      <c r="AA24" s="29">
        <v>0</v>
      </c>
      <c r="AB24" s="29">
        <v>0</v>
      </c>
      <c r="AC24" s="13">
        <f t="shared" ref="AC24" si="87">AE24</f>
        <v>0</v>
      </c>
      <c r="AD24" s="29">
        <v>0</v>
      </c>
      <c r="AE24" s="29">
        <v>0</v>
      </c>
      <c r="AF24" s="29">
        <v>0</v>
      </c>
      <c r="AG24" s="13">
        <f t="shared" ref="AG24" si="88">AI24</f>
        <v>0</v>
      </c>
      <c r="AH24" s="29">
        <v>0</v>
      </c>
      <c r="AI24" s="29">
        <v>0</v>
      </c>
      <c r="AJ24" s="29">
        <v>0</v>
      </c>
      <c r="AK24" s="13">
        <f t="shared" ref="AK24" si="89">AM24</f>
        <v>0</v>
      </c>
      <c r="AL24" s="29">
        <v>0</v>
      </c>
      <c r="AM24" s="29">
        <v>0</v>
      </c>
      <c r="AN24" s="29">
        <v>0</v>
      </c>
      <c r="AO24" s="13">
        <f t="shared" ref="AO24" si="90">AQ24</f>
        <v>0</v>
      </c>
      <c r="AP24" s="29">
        <v>0</v>
      </c>
      <c r="AQ24" s="29">
        <v>0</v>
      </c>
      <c r="AR24" s="29">
        <v>0</v>
      </c>
      <c r="AS24" s="13">
        <f t="shared" ref="AS24" si="91">AU24</f>
        <v>0</v>
      </c>
      <c r="AT24" s="29">
        <v>0</v>
      </c>
      <c r="AU24" s="29">
        <v>0</v>
      </c>
      <c r="AV24" s="29">
        <v>0</v>
      </c>
      <c r="AW24" s="13">
        <f t="shared" ref="AW24" si="92">AY24</f>
        <v>0</v>
      </c>
      <c r="AX24" s="29">
        <v>0</v>
      </c>
      <c r="AY24" s="29">
        <v>0</v>
      </c>
      <c r="AZ24" s="29">
        <v>0</v>
      </c>
    </row>
    <row r="25" spans="1:52" ht="63" outlineLevel="1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7">
        <f t="shared" ref="I25" si="93">K25</f>
        <v>0</v>
      </c>
      <c r="J25" s="29">
        <v>0</v>
      </c>
      <c r="K25" s="35">
        <v>0</v>
      </c>
      <c r="L25" s="29">
        <v>0</v>
      </c>
      <c r="M25" s="13">
        <f t="shared" ref="M25" si="94">O25</f>
        <v>0</v>
      </c>
      <c r="N25" s="29">
        <v>0</v>
      </c>
      <c r="O25" s="36">
        <v>0</v>
      </c>
      <c r="P25" s="29">
        <v>0</v>
      </c>
      <c r="Q25" s="13">
        <f t="shared" ref="Q25" si="95">S25</f>
        <v>1500</v>
      </c>
      <c r="R25" s="29">
        <v>0</v>
      </c>
      <c r="S25" s="36">
        <v>1500</v>
      </c>
      <c r="T25" s="29">
        <v>0</v>
      </c>
      <c r="U25" s="13">
        <f t="shared" ref="U25" si="96">W25</f>
        <v>0</v>
      </c>
      <c r="V25" s="29">
        <v>0</v>
      </c>
      <c r="W25" s="36">
        <v>0</v>
      </c>
      <c r="X25" s="29">
        <v>0</v>
      </c>
      <c r="Y25" s="13">
        <f t="shared" ref="Y25" si="97">AA25</f>
        <v>0</v>
      </c>
      <c r="Z25" s="29">
        <v>0</v>
      </c>
      <c r="AA25" s="29">
        <v>0</v>
      </c>
      <c r="AB25" s="29">
        <v>0</v>
      </c>
      <c r="AC25" s="13">
        <f t="shared" ref="AC25" si="98">AE25</f>
        <v>0</v>
      </c>
      <c r="AD25" s="29">
        <v>0</v>
      </c>
      <c r="AE25" s="29">
        <v>0</v>
      </c>
      <c r="AF25" s="29">
        <v>0</v>
      </c>
      <c r="AG25" s="13">
        <f t="shared" ref="AG25" si="99">AI25</f>
        <v>0</v>
      </c>
      <c r="AH25" s="29">
        <v>0</v>
      </c>
      <c r="AI25" s="29">
        <v>0</v>
      </c>
      <c r="AJ25" s="29">
        <v>0</v>
      </c>
      <c r="AK25" s="13">
        <f t="shared" ref="AK25" si="100">AM25</f>
        <v>0</v>
      </c>
      <c r="AL25" s="29">
        <v>0</v>
      </c>
      <c r="AM25" s="29">
        <v>0</v>
      </c>
      <c r="AN25" s="29">
        <v>0</v>
      </c>
      <c r="AO25" s="13">
        <f t="shared" ref="AO25" si="101">AQ25</f>
        <v>0</v>
      </c>
      <c r="AP25" s="29">
        <v>0</v>
      </c>
      <c r="AQ25" s="29">
        <v>0</v>
      </c>
      <c r="AR25" s="29">
        <v>0</v>
      </c>
      <c r="AS25" s="13">
        <f t="shared" ref="AS25" si="102">AU25</f>
        <v>0</v>
      </c>
      <c r="AT25" s="29">
        <v>0</v>
      </c>
      <c r="AU25" s="29">
        <v>0</v>
      </c>
      <c r="AV25" s="29">
        <v>0</v>
      </c>
      <c r="AW25" s="13">
        <f t="shared" ref="AW25" si="103">AY25</f>
        <v>0</v>
      </c>
      <c r="AX25" s="29">
        <v>0</v>
      </c>
      <c r="AY25" s="29">
        <v>0</v>
      </c>
      <c r="AZ25" s="29">
        <v>0</v>
      </c>
    </row>
    <row r="26" spans="1:52" ht="63" outlineLevel="1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7">
        <f t="shared" ref="I26" si="104">K26</f>
        <v>0</v>
      </c>
      <c r="J26" s="29">
        <v>0</v>
      </c>
      <c r="K26" s="35">
        <v>0</v>
      </c>
      <c r="L26" s="29">
        <v>0</v>
      </c>
      <c r="M26" s="13">
        <f t="shared" ref="M26" si="105">O26</f>
        <v>0</v>
      </c>
      <c r="N26" s="29">
        <v>0</v>
      </c>
      <c r="O26" s="36">
        <v>0</v>
      </c>
      <c r="P26" s="29">
        <v>0</v>
      </c>
      <c r="Q26" s="13">
        <f t="shared" ref="Q26" si="106">S26</f>
        <v>8250</v>
      </c>
      <c r="R26" s="29">
        <v>0</v>
      </c>
      <c r="S26" s="36">
        <v>8250</v>
      </c>
      <c r="T26" s="29">
        <v>0</v>
      </c>
      <c r="U26" s="13">
        <f t="shared" ref="U26" si="107">W26</f>
        <v>0</v>
      </c>
      <c r="V26" s="29">
        <v>0</v>
      </c>
      <c r="W26" s="36">
        <v>0</v>
      </c>
      <c r="X26" s="29">
        <v>0</v>
      </c>
      <c r="Y26" s="13">
        <f t="shared" ref="Y26" si="108">AA26</f>
        <v>0</v>
      </c>
      <c r="Z26" s="29">
        <v>0</v>
      </c>
      <c r="AA26" s="29">
        <v>0</v>
      </c>
      <c r="AB26" s="29">
        <v>0</v>
      </c>
      <c r="AC26" s="13">
        <f t="shared" ref="AC26" si="109">AE26</f>
        <v>0</v>
      </c>
      <c r="AD26" s="29">
        <v>0</v>
      </c>
      <c r="AE26" s="29">
        <v>0</v>
      </c>
      <c r="AF26" s="29">
        <v>0</v>
      </c>
      <c r="AG26" s="13">
        <f t="shared" ref="AG26" si="110">AI26</f>
        <v>0</v>
      </c>
      <c r="AH26" s="29">
        <v>0</v>
      </c>
      <c r="AI26" s="29">
        <v>0</v>
      </c>
      <c r="AJ26" s="29">
        <v>0</v>
      </c>
      <c r="AK26" s="13">
        <f t="shared" ref="AK26" si="111">AM26</f>
        <v>0</v>
      </c>
      <c r="AL26" s="29">
        <v>0</v>
      </c>
      <c r="AM26" s="29">
        <v>0</v>
      </c>
      <c r="AN26" s="29">
        <v>0</v>
      </c>
      <c r="AO26" s="13">
        <f t="shared" ref="AO26" si="112">AQ26</f>
        <v>0</v>
      </c>
      <c r="AP26" s="29">
        <v>0</v>
      </c>
      <c r="AQ26" s="29">
        <v>0</v>
      </c>
      <c r="AR26" s="29">
        <v>0</v>
      </c>
      <c r="AS26" s="13">
        <f t="shared" ref="AS26" si="113">AU26</f>
        <v>0</v>
      </c>
      <c r="AT26" s="29">
        <v>0</v>
      </c>
      <c r="AU26" s="29">
        <v>0</v>
      </c>
      <c r="AV26" s="29">
        <v>0</v>
      </c>
      <c r="AW26" s="13">
        <f t="shared" ref="AW26" si="114">AY26</f>
        <v>0</v>
      </c>
      <c r="AX26" s="29">
        <v>0</v>
      </c>
      <c r="AY26" s="29">
        <v>0</v>
      </c>
      <c r="AZ26" s="29">
        <v>0</v>
      </c>
    </row>
    <row r="27" spans="1:52" ht="47.25" outlineLevel="1" x14ac:dyDescent="0.25">
      <c r="A27" s="10" t="s">
        <v>246</v>
      </c>
      <c r="B27" s="53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7">
        <f t="shared" ref="I27" si="115">K27</f>
        <v>0</v>
      </c>
      <c r="J27" s="29">
        <v>0</v>
      </c>
      <c r="K27" s="35">
        <v>0</v>
      </c>
      <c r="L27" s="29">
        <v>0</v>
      </c>
      <c r="M27" s="13">
        <f t="shared" ref="M27" si="116">O27</f>
        <v>0</v>
      </c>
      <c r="N27" s="29">
        <v>0</v>
      </c>
      <c r="O27" s="36">
        <v>0</v>
      </c>
      <c r="P27" s="29">
        <v>0</v>
      </c>
      <c r="Q27" s="13">
        <f t="shared" ref="Q27" si="117">S27</f>
        <v>2428</v>
      </c>
      <c r="R27" s="29">
        <v>0</v>
      </c>
      <c r="S27" s="50">
        <v>2428</v>
      </c>
      <c r="T27" s="29">
        <v>0</v>
      </c>
      <c r="U27" s="13">
        <f t="shared" ref="U27" si="118">W27</f>
        <v>0</v>
      </c>
      <c r="V27" s="29">
        <v>0</v>
      </c>
      <c r="W27" s="36">
        <v>0</v>
      </c>
      <c r="X27" s="29">
        <v>0</v>
      </c>
      <c r="Y27" s="13">
        <f t="shared" ref="Y27" si="119">AA27</f>
        <v>0</v>
      </c>
      <c r="Z27" s="29">
        <v>0</v>
      </c>
      <c r="AA27" s="29">
        <v>0</v>
      </c>
      <c r="AB27" s="29">
        <v>0</v>
      </c>
      <c r="AC27" s="13">
        <f t="shared" ref="AC27" si="120">AE27</f>
        <v>0</v>
      </c>
      <c r="AD27" s="29">
        <v>0</v>
      </c>
      <c r="AE27" s="29">
        <v>0</v>
      </c>
      <c r="AF27" s="29">
        <v>0</v>
      </c>
      <c r="AG27" s="13">
        <f t="shared" ref="AG27" si="121">AI27</f>
        <v>0</v>
      </c>
      <c r="AH27" s="29">
        <v>0</v>
      </c>
      <c r="AI27" s="29">
        <v>0</v>
      </c>
      <c r="AJ27" s="29">
        <v>0</v>
      </c>
      <c r="AK27" s="13">
        <f t="shared" ref="AK27" si="122">AM27</f>
        <v>0</v>
      </c>
      <c r="AL27" s="29">
        <v>0</v>
      </c>
      <c r="AM27" s="29">
        <v>0</v>
      </c>
      <c r="AN27" s="29">
        <v>0</v>
      </c>
      <c r="AO27" s="13">
        <f t="shared" ref="AO27" si="123">AQ27</f>
        <v>0</v>
      </c>
      <c r="AP27" s="29">
        <v>0</v>
      </c>
      <c r="AQ27" s="29">
        <v>0</v>
      </c>
      <c r="AR27" s="29">
        <v>0</v>
      </c>
      <c r="AS27" s="13">
        <f t="shared" ref="AS27" si="124">AU27</f>
        <v>0</v>
      </c>
      <c r="AT27" s="29">
        <v>0</v>
      </c>
      <c r="AU27" s="29">
        <v>0</v>
      </c>
      <c r="AV27" s="29">
        <v>0</v>
      </c>
      <c r="AW27" s="13">
        <f t="shared" ref="AW27" si="125">AY27</f>
        <v>0</v>
      </c>
      <c r="AX27" s="29">
        <v>0</v>
      </c>
      <c r="AY27" s="29">
        <v>0</v>
      </c>
      <c r="AZ27" s="29">
        <v>0</v>
      </c>
    </row>
    <row r="28" spans="1:52" ht="78.75" outlineLevel="1" x14ac:dyDescent="0.25">
      <c r="A28" s="10" t="s">
        <v>247</v>
      </c>
      <c r="B28" s="57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7">
        <f t="shared" ref="I28:I30" si="126">K28</f>
        <v>0</v>
      </c>
      <c r="J28" s="29">
        <v>0</v>
      </c>
      <c r="K28" s="35">
        <v>0</v>
      </c>
      <c r="L28" s="29">
        <v>0</v>
      </c>
      <c r="M28" s="13">
        <f t="shared" ref="M28:M30" si="127">O28</f>
        <v>0</v>
      </c>
      <c r="N28" s="29">
        <v>0</v>
      </c>
      <c r="O28" s="36">
        <v>0</v>
      </c>
      <c r="P28" s="29">
        <v>0</v>
      </c>
      <c r="Q28" s="13">
        <f t="shared" ref="Q28:Q30" si="128">S28</f>
        <v>63.2</v>
      </c>
      <c r="R28" s="48">
        <v>0</v>
      </c>
      <c r="S28" s="58">
        <v>63.2</v>
      </c>
      <c r="T28" s="49">
        <v>0</v>
      </c>
      <c r="U28" s="13">
        <f t="shared" ref="U28:U30" si="129">W28</f>
        <v>0</v>
      </c>
      <c r="V28" s="29">
        <v>0</v>
      </c>
      <c r="W28" s="36">
        <v>0</v>
      </c>
      <c r="X28" s="29">
        <v>0</v>
      </c>
      <c r="Y28" s="13">
        <f t="shared" ref="Y28:Y30" si="130">AA28</f>
        <v>0</v>
      </c>
      <c r="Z28" s="29">
        <v>0</v>
      </c>
      <c r="AA28" s="29">
        <v>0</v>
      </c>
      <c r="AB28" s="29">
        <v>0</v>
      </c>
      <c r="AC28" s="13">
        <f t="shared" ref="AC28:AC30" si="131">AE28</f>
        <v>0</v>
      </c>
      <c r="AD28" s="29">
        <v>0</v>
      </c>
      <c r="AE28" s="29">
        <v>0</v>
      </c>
      <c r="AF28" s="29">
        <v>0</v>
      </c>
      <c r="AG28" s="13">
        <f t="shared" ref="AG28:AG30" si="132">AI28</f>
        <v>0</v>
      </c>
      <c r="AH28" s="29">
        <v>0</v>
      </c>
      <c r="AI28" s="29">
        <v>0</v>
      </c>
      <c r="AJ28" s="29">
        <v>0</v>
      </c>
      <c r="AK28" s="13">
        <f t="shared" ref="AK28:AK30" si="133">AM28</f>
        <v>0</v>
      </c>
      <c r="AL28" s="29">
        <v>0</v>
      </c>
      <c r="AM28" s="29">
        <v>0</v>
      </c>
      <c r="AN28" s="29">
        <v>0</v>
      </c>
      <c r="AO28" s="13">
        <f t="shared" ref="AO28:AO30" si="134">AQ28</f>
        <v>0</v>
      </c>
      <c r="AP28" s="29">
        <v>0</v>
      </c>
      <c r="AQ28" s="29">
        <v>0</v>
      </c>
      <c r="AR28" s="29">
        <v>0</v>
      </c>
      <c r="AS28" s="13">
        <f t="shared" ref="AS28:AS30" si="135">AU28</f>
        <v>0</v>
      </c>
      <c r="AT28" s="29">
        <v>0</v>
      </c>
      <c r="AU28" s="29">
        <v>0</v>
      </c>
      <c r="AV28" s="29">
        <v>0</v>
      </c>
      <c r="AW28" s="13">
        <f t="shared" ref="AW28:AW30" si="136">AY28</f>
        <v>0</v>
      </c>
      <c r="AX28" s="29">
        <v>0</v>
      </c>
      <c r="AY28" s="29">
        <v>0</v>
      </c>
      <c r="AZ28" s="29">
        <v>0</v>
      </c>
    </row>
    <row r="29" spans="1:52" ht="78.75" outlineLevel="1" x14ac:dyDescent="0.25">
      <c r="A29" s="10" t="s">
        <v>264</v>
      </c>
      <c r="B29" s="57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7">
        <f t="shared" si="126"/>
        <v>0</v>
      </c>
      <c r="J29" s="29">
        <v>0</v>
      </c>
      <c r="K29" s="35">
        <v>0</v>
      </c>
      <c r="L29" s="29">
        <v>0</v>
      </c>
      <c r="M29" s="13">
        <f t="shared" si="127"/>
        <v>0</v>
      </c>
      <c r="N29" s="29">
        <v>0</v>
      </c>
      <c r="O29" s="36">
        <v>0</v>
      </c>
      <c r="P29" s="29">
        <v>0</v>
      </c>
      <c r="Q29" s="13">
        <f t="shared" si="128"/>
        <v>74.599999999999994</v>
      </c>
      <c r="R29" s="48">
        <v>0</v>
      </c>
      <c r="S29" s="58">
        <v>74.599999999999994</v>
      </c>
      <c r="T29" s="49">
        <v>0</v>
      </c>
      <c r="U29" s="13">
        <f t="shared" si="129"/>
        <v>0</v>
      </c>
      <c r="V29" s="29">
        <v>0</v>
      </c>
      <c r="W29" s="36">
        <v>0</v>
      </c>
      <c r="X29" s="29">
        <v>0</v>
      </c>
      <c r="Y29" s="13">
        <f t="shared" si="130"/>
        <v>0</v>
      </c>
      <c r="Z29" s="29">
        <v>0</v>
      </c>
      <c r="AA29" s="29">
        <v>0</v>
      </c>
      <c r="AB29" s="29">
        <v>0</v>
      </c>
      <c r="AC29" s="13">
        <f t="shared" si="131"/>
        <v>0</v>
      </c>
      <c r="AD29" s="29">
        <v>0</v>
      </c>
      <c r="AE29" s="29">
        <v>0</v>
      </c>
      <c r="AF29" s="29">
        <v>0</v>
      </c>
      <c r="AG29" s="13">
        <f t="shared" si="132"/>
        <v>0</v>
      </c>
      <c r="AH29" s="29">
        <v>0</v>
      </c>
      <c r="AI29" s="29">
        <v>0</v>
      </c>
      <c r="AJ29" s="29">
        <v>0</v>
      </c>
      <c r="AK29" s="13">
        <f t="shared" si="133"/>
        <v>0</v>
      </c>
      <c r="AL29" s="29">
        <v>0</v>
      </c>
      <c r="AM29" s="29">
        <v>0</v>
      </c>
      <c r="AN29" s="29">
        <v>0</v>
      </c>
      <c r="AO29" s="13">
        <f t="shared" si="134"/>
        <v>0</v>
      </c>
      <c r="AP29" s="29">
        <v>0</v>
      </c>
      <c r="AQ29" s="29">
        <v>0</v>
      </c>
      <c r="AR29" s="29">
        <v>0</v>
      </c>
      <c r="AS29" s="13">
        <f t="shared" si="135"/>
        <v>0</v>
      </c>
      <c r="AT29" s="29">
        <v>0</v>
      </c>
      <c r="AU29" s="29">
        <v>0</v>
      </c>
      <c r="AV29" s="29">
        <v>0</v>
      </c>
      <c r="AW29" s="13">
        <f t="shared" si="136"/>
        <v>0</v>
      </c>
      <c r="AX29" s="29">
        <v>0</v>
      </c>
      <c r="AY29" s="29">
        <v>0</v>
      </c>
      <c r="AZ29" s="29">
        <v>0</v>
      </c>
    </row>
    <row r="30" spans="1:52" ht="78.75" outlineLevel="1" x14ac:dyDescent="0.25">
      <c r="A30" s="10" t="s">
        <v>265</v>
      </c>
      <c r="B30" s="57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7">
        <f t="shared" si="126"/>
        <v>0</v>
      </c>
      <c r="J30" s="29">
        <v>0</v>
      </c>
      <c r="K30" s="35">
        <v>0</v>
      </c>
      <c r="L30" s="29">
        <v>0</v>
      </c>
      <c r="M30" s="13">
        <f t="shared" si="127"/>
        <v>0</v>
      </c>
      <c r="N30" s="29">
        <v>0</v>
      </c>
      <c r="O30" s="36">
        <v>0</v>
      </c>
      <c r="P30" s="29">
        <v>0</v>
      </c>
      <c r="Q30" s="13">
        <f t="shared" si="128"/>
        <v>30.9</v>
      </c>
      <c r="R30" s="48">
        <v>0</v>
      </c>
      <c r="S30" s="58">
        <v>30.9</v>
      </c>
      <c r="T30" s="49">
        <v>0</v>
      </c>
      <c r="U30" s="13">
        <f t="shared" si="129"/>
        <v>0</v>
      </c>
      <c r="V30" s="29">
        <v>0</v>
      </c>
      <c r="W30" s="36">
        <v>0</v>
      </c>
      <c r="X30" s="29">
        <v>0</v>
      </c>
      <c r="Y30" s="13">
        <f t="shared" si="130"/>
        <v>0</v>
      </c>
      <c r="Z30" s="29">
        <v>0</v>
      </c>
      <c r="AA30" s="29">
        <v>0</v>
      </c>
      <c r="AB30" s="29">
        <v>0</v>
      </c>
      <c r="AC30" s="13">
        <f t="shared" si="131"/>
        <v>0</v>
      </c>
      <c r="AD30" s="29">
        <v>0</v>
      </c>
      <c r="AE30" s="29">
        <v>0</v>
      </c>
      <c r="AF30" s="29">
        <v>0</v>
      </c>
      <c r="AG30" s="13">
        <f t="shared" si="132"/>
        <v>0</v>
      </c>
      <c r="AH30" s="29">
        <v>0</v>
      </c>
      <c r="AI30" s="29">
        <v>0</v>
      </c>
      <c r="AJ30" s="29">
        <v>0</v>
      </c>
      <c r="AK30" s="13">
        <f t="shared" si="133"/>
        <v>0</v>
      </c>
      <c r="AL30" s="29">
        <v>0</v>
      </c>
      <c r="AM30" s="29">
        <v>0</v>
      </c>
      <c r="AN30" s="29">
        <v>0</v>
      </c>
      <c r="AO30" s="13">
        <f t="shared" si="134"/>
        <v>0</v>
      </c>
      <c r="AP30" s="29">
        <v>0</v>
      </c>
      <c r="AQ30" s="29">
        <v>0</v>
      </c>
      <c r="AR30" s="29">
        <v>0</v>
      </c>
      <c r="AS30" s="13">
        <f t="shared" si="135"/>
        <v>0</v>
      </c>
      <c r="AT30" s="29">
        <v>0</v>
      </c>
      <c r="AU30" s="29">
        <v>0</v>
      </c>
      <c r="AV30" s="29">
        <v>0</v>
      </c>
      <c r="AW30" s="13">
        <f t="shared" si="136"/>
        <v>0</v>
      </c>
      <c r="AX30" s="29">
        <v>0</v>
      </c>
      <c r="AY30" s="29">
        <v>0</v>
      </c>
      <c r="AZ30" s="29">
        <v>0</v>
      </c>
    </row>
    <row r="31" spans="1:52" ht="94.5" outlineLevel="1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7">
        <f t="shared" ref="I31" si="137">K31</f>
        <v>0</v>
      </c>
      <c r="J31" s="29">
        <v>0</v>
      </c>
      <c r="K31" s="35">
        <v>0</v>
      </c>
      <c r="L31" s="29">
        <v>0</v>
      </c>
      <c r="M31" s="13">
        <f t="shared" ref="M31" si="138">O31</f>
        <v>0</v>
      </c>
      <c r="N31" s="29">
        <v>0</v>
      </c>
      <c r="O31" s="36">
        <v>0</v>
      </c>
      <c r="P31" s="29">
        <v>0</v>
      </c>
      <c r="Q31" s="13">
        <f t="shared" ref="Q31:Q34" si="139">S31+R31</f>
        <v>0</v>
      </c>
      <c r="R31" s="36">
        <v>0</v>
      </c>
      <c r="S31" s="54">
        <v>0</v>
      </c>
      <c r="T31" s="29">
        <v>0</v>
      </c>
      <c r="U31" s="13">
        <f t="shared" ref="U31:U34" si="140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1">AE31</f>
        <v>0</v>
      </c>
      <c r="AD31" s="29">
        <v>0</v>
      </c>
      <c r="AE31" s="29">
        <v>0</v>
      </c>
      <c r="AF31" s="29">
        <v>0</v>
      </c>
      <c r="AG31" s="13">
        <f t="shared" ref="AG31" si="142">AI31</f>
        <v>0</v>
      </c>
      <c r="AH31" s="29">
        <v>0</v>
      </c>
      <c r="AI31" s="29">
        <v>0</v>
      </c>
      <c r="AJ31" s="29">
        <v>0</v>
      </c>
      <c r="AK31" s="13">
        <f t="shared" ref="AK31" si="143">AM31</f>
        <v>0</v>
      </c>
      <c r="AL31" s="29">
        <v>0</v>
      </c>
      <c r="AM31" s="29">
        <v>0</v>
      </c>
      <c r="AN31" s="29">
        <v>0</v>
      </c>
      <c r="AO31" s="13">
        <f t="shared" ref="AO31" si="144">AQ31</f>
        <v>0</v>
      </c>
      <c r="AP31" s="29">
        <v>0</v>
      </c>
      <c r="AQ31" s="29">
        <v>0</v>
      </c>
      <c r="AR31" s="29">
        <v>0</v>
      </c>
      <c r="AS31" s="13">
        <f t="shared" ref="AS31" si="145">AU31</f>
        <v>0</v>
      </c>
      <c r="AT31" s="29">
        <v>0</v>
      </c>
      <c r="AU31" s="29">
        <v>0</v>
      </c>
      <c r="AV31" s="29">
        <v>0</v>
      </c>
      <c r="AW31" s="13">
        <f t="shared" ref="AW31" si="146">AY31</f>
        <v>0</v>
      </c>
      <c r="AX31" s="29">
        <v>0</v>
      </c>
      <c r="AY31" s="29">
        <v>0</v>
      </c>
      <c r="AZ31" s="29">
        <v>0</v>
      </c>
    </row>
    <row r="32" spans="1:52" ht="94.5" outlineLevel="1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4990</v>
      </c>
      <c r="F32" s="13">
        <f t="shared" si="3"/>
        <v>0</v>
      </c>
      <c r="G32" s="13">
        <f t="shared" si="4"/>
        <v>4990</v>
      </c>
      <c r="H32" s="13">
        <f t="shared" si="5"/>
        <v>0</v>
      </c>
      <c r="I32" s="47">
        <f t="shared" ref="I32" si="147">K32</f>
        <v>0</v>
      </c>
      <c r="J32" s="29">
        <v>0</v>
      </c>
      <c r="K32" s="35">
        <v>0</v>
      </c>
      <c r="L32" s="29">
        <v>0</v>
      </c>
      <c r="M32" s="13">
        <f t="shared" ref="M32" si="148">O32</f>
        <v>0</v>
      </c>
      <c r="N32" s="29">
        <v>0</v>
      </c>
      <c r="O32" s="36">
        <v>0</v>
      </c>
      <c r="P32" s="29">
        <v>0</v>
      </c>
      <c r="Q32" s="13">
        <f t="shared" si="139"/>
        <v>0</v>
      </c>
      <c r="R32" s="36">
        <v>0</v>
      </c>
      <c r="S32" s="54">
        <v>0</v>
      </c>
      <c r="T32" s="29">
        <v>0</v>
      </c>
      <c r="U32" s="13">
        <f t="shared" si="140"/>
        <v>0</v>
      </c>
      <c r="V32" s="36">
        <v>0</v>
      </c>
      <c r="W32" s="36">
        <v>0</v>
      </c>
      <c r="X32" s="29">
        <v>0</v>
      </c>
      <c r="Y32" s="13">
        <f t="shared" ref="Y32:Y33" si="149">AA32+Z32</f>
        <v>4990</v>
      </c>
      <c r="Z32" s="29">
        <v>0</v>
      </c>
      <c r="AA32" s="36">
        <f>6084.7-1094.7</f>
        <v>4990</v>
      </c>
      <c r="AB32" s="29">
        <v>0</v>
      </c>
      <c r="AC32" s="13">
        <f t="shared" ref="AC32" si="150">AE32</f>
        <v>0</v>
      </c>
      <c r="AD32" s="29">
        <v>0</v>
      </c>
      <c r="AE32" s="29">
        <v>0</v>
      </c>
      <c r="AF32" s="29">
        <v>0</v>
      </c>
      <c r="AG32" s="13">
        <f t="shared" ref="AG32" si="151">AI32</f>
        <v>0</v>
      </c>
      <c r="AH32" s="29">
        <v>0</v>
      </c>
      <c r="AI32" s="29">
        <v>0</v>
      </c>
      <c r="AJ32" s="29">
        <v>0</v>
      </c>
      <c r="AK32" s="13">
        <f t="shared" ref="AK32" si="152">AM32</f>
        <v>0</v>
      </c>
      <c r="AL32" s="29">
        <v>0</v>
      </c>
      <c r="AM32" s="29">
        <v>0</v>
      </c>
      <c r="AN32" s="29">
        <v>0</v>
      </c>
      <c r="AO32" s="13">
        <f t="shared" ref="AO32" si="153">AQ32</f>
        <v>0</v>
      </c>
      <c r="AP32" s="29">
        <v>0</v>
      </c>
      <c r="AQ32" s="29">
        <v>0</v>
      </c>
      <c r="AR32" s="29">
        <v>0</v>
      </c>
      <c r="AS32" s="13">
        <f t="shared" ref="AS32" si="154">AU32</f>
        <v>0</v>
      </c>
      <c r="AT32" s="29">
        <v>0</v>
      </c>
      <c r="AU32" s="29">
        <v>0</v>
      </c>
      <c r="AV32" s="29">
        <v>0</v>
      </c>
      <c r="AW32" s="13">
        <f t="shared" ref="AW32" si="155">AY32</f>
        <v>0</v>
      </c>
      <c r="AX32" s="29">
        <v>0</v>
      </c>
      <c r="AY32" s="29">
        <v>0</v>
      </c>
      <c r="AZ32" s="29">
        <v>0</v>
      </c>
    </row>
    <row r="33" spans="1:52" ht="63" outlineLevel="1" x14ac:dyDescent="0.25">
      <c r="A33" s="10" t="s">
        <v>326</v>
      </c>
      <c r="B33" s="53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7">
        <f t="shared" ref="I33" si="156">K33</f>
        <v>0</v>
      </c>
      <c r="J33" s="29">
        <v>0</v>
      </c>
      <c r="K33" s="35">
        <v>0</v>
      </c>
      <c r="L33" s="29">
        <v>0</v>
      </c>
      <c r="M33" s="13">
        <f t="shared" ref="M33" si="157">O33</f>
        <v>0</v>
      </c>
      <c r="N33" s="29">
        <v>0</v>
      </c>
      <c r="O33" s="36">
        <v>0</v>
      </c>
      <c r="P33" s="29">
        <v>0</v>
      </c>
      <c r="Q33" s="13">
        <f t="shared" si="139"/>
        <v>8054.9</v>
      </c>
      <c r="R33" s="36">
        <v>0</v>
      </c>
      <c r="S33" s="54">
        <v>8054.9</v>
      </c>
      <c r="T33" s="29">
        <v>0</v>
      </c>
      <c r="U33" s="13">
        <f t="shared" si="140"/>
        <v>8054.9</v>
      </c>
      <c r="V33" s="36">
        <v>0</v>
      </c>
      <c r="W33" s="36">
        <v>8054.9</v>
      </c>
      <c r="X33" s="29">
        <v>0</v>
      </c>
      <c r="Y33" s="13">
        <f t="shared" si="149"/>
        <v>0</v>
      </c>
      <c r="Z33" s="29">
        <v>0</v>
      </c>
      <c r="AA33" s="29">
        <v>0</v>
      </c>
      <c r="AB33" s="29">
        <v>0</v>
      </c>
      <c r="AC33" s="13">
        <f t="shared" ref="AC33" si="158">AE33</f>
        <v>0</v>
      </c>
      <c r="AD33" s="29">
        <v>0</v>
      </c>
      <c r="AE33" s="29">
        <v>0</v>
      </c>
      <c r="AF33" s="29">
        <v>0</v>
      </c>
      <c r="AG33" s="13">
        <f t="shared" ref="AG33" si="159">AI33</f>
        <v>0</v>
      </c>
      <c r="AH33" s="29">
        <v>0</v>
      </c>
      <c r="AI33" s="29">
        <v>0</v>
      </c>
      <c r="AJ33" s="29">
        <v>0</v>
      </c>
      <c r="AK33" s="13">
        <f t="shared" ref="AK33" si="160">AM33</f>
        <v>0</v>
      </c>
      <c r="AL33" s="29">
        <v>0</v>
      </c>
      <c r="AM33" s="29">
        <v>0</v>
      </c>
      <c r="AN33" s="29">
        <v>0</v>
      </c>
      <c r="AO33" s="13">
        <f t="shared" ref="AO33" si="161">AQ33</f>
        <v>0</v>
      </c>
      <c r="AP33" s="29">
        <v>0</v>
      </c>
      <c r="AQ33" s="29">
        <v>0</v>
      </c>
      <c r="AR33" s="29">
        <v>0</v>
      </c>
      <c r="AS33" s="13">
        <f t="shared" ref="AS33" si="162">AU33</f>
        <v>0</v>
      </c>
      <c r="AT33" s="29">
        <v>0</v>
      </c>
      <c r="AU33" s="29">
        <v>0</v>
      </c>
      <c r="AV33" s="29">
        <v>0</v>
      </c>
      <c r="AW33" s="13">
        <f t="shared" ref="AW33" si="163">AY33</f>
        <v>0</v>
      </c>
      <c r="AX33" s="29">
        <v>0</v>
      </c>
      <c r="AY33" s="29">
        <v>0</v>
      </c>
      <c r="AZ33" s="29">
        <v>0</v>
      </c>
    </row>
    <row r="34" spans="1:52" ht="110.25" outlineLevel="1" x14ac:dyDescent="0.25">
      <c r="A34" s="10" t="s">
        <v>327</v>
      </c>
      <c r="B34" s="68" t="s">
        <v>389</v>
      </c>
      <c r="C34" s="41" t="s">
        <v>22</v>
      </c>
      <c r="D34" s="11" t="s">
        <v>23</v>
      </c>
      <c r="E34" s="13">
        <f t="shared" si="2"/>
        <v>8344.2000000000007</v>
      </c>
      <c r="F34" s="13">
        <f t="shared" si="3"/>
        <v>0</v>
      </c>
      <c r="G34" s="13">
        <f t="shared" si="4"/>
        <v>8344.2000000000007</v>
      </c>
      <c r="H34" s="13">
        <f t="shared" si="5"/>
        <v>0</v>
      </c>
      <c r="I34" s="47">
        <f t="shared" ref="I34" si="164">K34</f>
        <v>0</v>
      </c>
      <c r="J34" s="29">
        <v>0</v>
      </c>
      <c r="K34" s="35">
        <v>0</v>
      </c>
      <c r="L34" s="29">
        <v>0</v>
      </c>
      <c r="M34" s="13">
        <f t="shared" ref="M34" si="165">O34</f>
        <v>0</v>
      </c>
      <c r="N34" s="29">
        <v>0</v>
      </c>
      <c r="O34" s="36">
        <v>0</v>
      </c>
      <c r="P34" s="29">
        <v>0</v>
      </c>
      <c r="Q34" s="13">
        <f t="shared" si="139"/>
        <v>0</v>
      </c>
      <c r="R34" s="36">
        <v>0</v>
      </c>
      <c r="S34" s="54">
        <v>0</v>
      </c>
      <c r="T34" s="29">
        <v>0</v>
      </c>
      <c r="U34" s="13">
        <f t="shared" si="140"/>
        <v>0</v>
      </c>
      <c r="V34" s="36">
        <v>0</v>
      </c>
      <c r="W34" s="36">
        <f>3898.9-3898.9</f>
        <v>0</v>
      </c>
      <c r="X34" s="29">
        <v>0</v>
      </c>
      <c r="Y34" s="13">
        <f t="shared" ref="Y34" si="166">AA34</f>
        <v>0</v>
      </c>
      <c r="Z34" s="29">
        <v>0</v>
      </c>
      <c r="AA34" s="36">
        <v>0</v>
      </c>
      <c r="AB34" s="29">
        <v>0</v>
      </c>
      <c r="AC34" s="13">
        <f t="shared" ref="AC34" si="167">AE34</f>
        <v>8344.2000000000007</v>
      </c>
      <c r="AD34" s="29">
        <v>0</v>
      </c>
      <c r="AE34" s="36">
        <v>8344.2000000000007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78.75" outlineLevel="1" x14ac:dyDescent="0.25">
      <c r="A35" s="10" t="s">
        <v>365</v>
      </c>
      <c r="B35" s="68" t="s">
        <v>384</v>
      </c>
      <c r="C35" s="41" t="s">
        <v>22</v>
      </c>
      <c r="D35" s="11" t="s">
        <v>54</v>
      </c>
      <c r="E35" s="13">
        <f t="shared" si="2"/>
        <v>3399.8</v>
      </c>
      <c r="F35" s="13">
        <f t="shared" si="3"/>
        <v>0</v>
      </c>
      <c r="G35" s="13">
        <f t="shared" si="4"/>
        <v>3399.8</v>
      </c>
      <c r="H35" s="13">
        <f t="shared" si="5"/>
        <v>0</v>
      </c>
      <c r="I35" s="47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ref="Q35" si="175">S35+R35</f>
        <v>0</v>
      </c>
      <c r="R35" s="36">
        <v>0</v>
      </c>
      <c r="S35" s="54">
        <v>0</v>
      </c>
      <c r="T35" s="29">
        <v>0</v>
      </c>
      <c r="U35" s="13">
        <f t="shared" ref="U35" si="176">W35+V35</f>
        <v>3399.8</v>
      </c>
      <c r="V35" s="36">
        <v>0</v>
      </c>
      <c r="W35" s="36">
        <f>3494.8-95</f>
        <v>3399.8</v>
      </c>
      <c r="X35" s="29">
        <v>0</v>
      </c>
      <c r="Y35" s="13">
        <f t="shared" ref="Y35" si="177">AA35</f>
        <v>0</v>
      </c>
      <c r="Z35" s="29">
        <v>0</v>
      </c>
      <c r="AA35" s="29">
        <v>0</v>
      </c>
      <c r="AB35" s="29">
        <v>0</v>
      </c>
      <c r="AC35" s="13">
        <f t="shared" ref="AC35" si="178">AE35</f>
        <v>0</v>
      </c>
      <c r="AD35" s="29">
        <v>0</v>
      </c>
      <c r="AE35" s="29">
        <v>0</v>
      </c>
      <c r="AF35" s="29">
        <v>0</v>
      </c>
      <c r="AG35" s="13">
        <f t="shared" ref="AG35" si="179">AI35</f>
        <v>0</v>
      </c>
      <c r="AH35" s="29">
        <v>0</v>
      </c>
      <c r="AI35" s="29">
        <v>0</v>
      </c>
      <c r="AJ35" s="29">
        <v>0</v>
      </c>
      <c r="AK35" s="13">
        <f t="shared" ref="AK35" si="180">AM35</f>
        <v>0</v>
      </c>
      <c r="AL35" s="29">
        <v>0</v>
      </c>
      <c r="AM35" s="29">
        <v>0</v>
      </c>
      <c r="AN35" s="29">
        <v>0</v>
      </c>
      <c r="AO35" s="13">
        <f t="shared" ref="AO35" si="181">AQ35</f>
        <v>0</v>
      </c>
      <c r="AP35" s="29">
        <v>0</v>
      </c>
      <c r="AQ35" s="29">
        <v>0</v>
      </c>
      <c r="AR35" s="29">
        <v>0</v>
      </c>
      <c r="AS35" s="13">
        <f t="shared" ref="AS35" si="182">AU35</f>
        <v>0</v>
      </c>
      <c r="AT35" s="29">
        <v>0</v>
      </c>
      <c r="AU35" s="29">
        <v>0</v>
      </c>
      <c r="AV35" s="29">
        <v>0</v>
      </c>
      <c r="AW35" s="13">
        <f t="shared" ref="AW35" si="183">AY35</f>
        <v>0</v>
      </c>
      <c r="AX35" s="29">
        <v>0</v>
      </c>
      <c r="AY35" s="29">
        <v>0</v>
      </c>
      <c r="AZ35" s="29">
        <v>0</v>
      </c>
    </row>
    <row r="36" spans="1:52" ht="47.25" outlineLevel="1" x14ac:dyDescent="0.25">
      <c r="A36" s="10" t="s">
        <v>378</v>
      </c>
      <c r="B36" s="68" t="s">
        <v>263</v>
      </c>
      <c r="C36" s="41" t="s">
        <v>22</v>
      </c>
      <c r="D36" s="11" t="s">
        <v>54</v>
      </c>
      <c r="E36" s="13">
        <f t="shared" si="2"/>
        <v>553.1</v>
      </c>
      <c r="F36" s="13">
        <f t="shared" si="3"/>
        <v>0</v>
      </c>
      <c r="G36" s="13">
        <f t="shared" si="4"/>
        <v>553.1</v>
      </c>
      <c r="H36" s="13">
        <f t="shared" si="5"/>
        <v>0</v>
      </c>
      <c r="I36" s="47">
        <f t="shared" ref="I36:I37" si="184">K36</f>
        <v>0</v>
      </c>
      <c r="J36" s="29">
        <v>0</v>
      </c>
      <c r="K36" s="35">
        <v>0</v>
      </c>
      <c r="L36" s="29">
        <v>0</v>
      </c>
      <c r="M36" s="13">
        <f t="shared" ref="M36:M37" si="185">O36</f>
        <v>0</v>
      </c>
      <c r="N36" s="29">
        <v>0</v>
      </c>
      <c r="O36" s="36">
        <v>0</v>
      </c>
      <c r="P36" s="29">
        <v>0</v>
      </c>
      <c r="Q36" s="13">
        <f t="shared" ref="Q36" si="186">S36+R36</f>
        <v>0</v>
      </c>
      <c r="R36" s="36">
        <v>0</v>
      </c>
      <c r="S36" s="54">
        <v>0</v>
      </c>
      <c r="T36" s="29">
        <v>0</v>
      </c>
      <c r="U36" s="13">
        <f t="shared" ref="U36" si="187">W36+V36</f>
        <v>553.1</v>
      </c>
      <c r="V36" s="36">
        <v>0</v>
      </c>
      <c r="W36" s="36">
        <v>553.1</v>
      </c>
      <c r="X36" s="29">
        <v>0</v>
      </c>
      <c r="Y36" s="13">
        <f t="shared" ref="Y36:Y37" si="188">AA36</f>
        <v>0</v>
      </c>
      <c r="Z36" s="29">
        <v>0</v>
      </c>
      <c r="AA36" s="29">
        <v>0</v>
      </c>
      <c r="AB36" s="29">
        <v>0</v>
      </c>
      <c r="AC36" s="13">
        <f t="shared" ref="AC36:AC37" si="189">AE36</f>
        <v>0</v>
      </c>
      <c r="AD36" s="29">
        <v>0</v>
      </c>
      <c r="AE36" s="29">
        <v>0</v>
      </c>
      <c r="AF36" s="29">
        <v>0</v>
      </c>
      <c r="AG36" s="13">
        <f t="shared" ref="AG36:AG37" si="190">AI36</f>
        <v>0</v>
      </c>
      <c r="AH36" s="29">
        <v>0</v>
      </c>
      <c r="AI36" s="29">
        <v>0</v>
      </c>
      <c r="AJ36" s="29">
        <v>0</v>
      </c>
      <c r="AK36" s="13">
        <f t="shared" ref="AK36:AK37" si="191">AM36</f>
        <v>0</v>
      </c>
      <c r="AL36" s="29">
        <v>0</v>
      </c>
      <c r="AM36" s="29">
        <v>0</v>
      </c>
      <c r="AN36" s="29">
        <v>0</v>
      </c>
      <c r="AO36" s="13">
        <f t="shared" ref="AO36:AO37" si="192">AQ36</f>
        <v>0</v>
      </c>
      <c r="AP36" s="29">
        <v>0</v>
      </c>
      <c r="AQ36" s="29">
        <v>0</v>
      </c>
      <c r="AR36" s="29">
        <v>0</v>
      </c>
      <c r="AS36" s="13">
        <f t="shared" ref="AS36:AS37" si="193">AU36</f>
        <v>0</v>
      </c>
      <c r="AT36" s="29">
        <v>0</v>
      </c>
      <c r="AU36" s="29">
        <v>0</v>
      </c>
      <c r="AV36" s="29">
        <v>0</v>
      </c>
      <c r="AW36" s="13">
        <f t="shared" ref="AW36:AW37" si="194">AY36</f>
        <v>0</v>
      </c>
      <c r="AX36" s="29">
        <v>0</v>
      </c>
      <c r="AY36" s="29">
        <v>0</v>
      </c>
      <c r="AZ36" s="29">
        <v>0</v>
      </c>
    </row>
    <row r="37" spans="1:52" ht="47.25" outlineLevel="1" x14ac:dyDescent="0.25">
      <c r="A37" s="10" t="s">
        <v>379</v>
      </c>
      <c r="B37" s="19" t="s">
        <v>539</v>
      </c>
      <c r="C37" s="11" t="s">
        <v>22</v>
      </c>
      <c r="D37" s="11" t="s">
        <v>54</v>
      </c>
      <c r="E37" s="13">
        <f t="shared" ref="E37:E53" si="195">I37+M37+Q37+U37+Y37+AC37+AG37+AK37+AO37</f>
        <v>899.6</v>
      </c>
      <c r="F37" s="13">
        <f t="shared" ref="F37:H39" si="196">J37+N37+R37+V37+Z37+AD37+AH37+AL37+AP37+AT37+AX37</f>
        <v>0</v>
      </c>
      <c r="G37" s="13">
        <f t="shared" si="196"/>
        <v>899.6</v>
      </c>
      <c r="H37" s="13">
        <f t="shared" si="196"/>
        <v>0</v>
      </c>
      <c r="I37" s="47">
        <f t="shared" si="184"/>
        <v>0</v>
      </c>
      <c r="J37" s="29">
        <v>0</v>
      </c>
      <c r="K37" s="35">
        <v>0</v>
      </c>
      <c r="L37" s="29">
        <v>0</v>
      </c>
      <c r="M37" s="13">
        <f t="shared" si="185"/>
        <v>0</v>
      </c>
      <c r="N37" s="29">
        <v>0</v>
      </c>
      <c r="O37" s="36">
        <v>0</v>
      </c>
      <c r="P37" s="29">
        <v>0</v>
      </c>
      <c r="Q37" s="13">
        <f t="shared" ref="Q37" si="197">S37</f>
        <v>0</v>
      </c>
      <c r="R37" s="29">
        <v>0</v>
      </c>
      <c r="S37" s="36">
        <f t="shared" ref="S37:S53" si="198">21850-2428-5043.4-5043.4-9335.2</f>
        <v>0</v>
      </c>
      <c r="T37" s="29">
        <v>0</v>
      </c>
      <c r="U37" s="13">
        <f t="shared" ref="U37" si="199">W37</f>
        <v>899.6</v>
      </c>
      <c r="V37" s="29">
        <v>0</v>
      </c>
      <c r="W37" s="36">
        <v>899.6</v>
      </c>
      <c r="X37" s="29">
        <v>0</v>
      </c>
      <c r="Y37" s="13">
        <f t="shared" si="188"/>
        <v>0</v>
      </c>
      <c r="Z37" s="29">
        <v>0</v>
      </c>
      <c r="AA37" s="36">
        <v>0</v>
      </c>
      <c r="AB37" s="29">
        <v>0</v>
      </c>
      <c r="AC37" s="13">
        <f t="shared" si="189"/>
        <v>0</v>
      </c>
      <c r="AD37" s="29">
        <v>0</v>
      </c>
      <c r="AE37" s="36">
        <v>0</v>
      </c>
      <c r="AF37" s="29">
        <v>0</v>
      </c>
      <c r="AG37" s="13">
        <f t="shared" si="190"/>
        <v>0</v>
      </c>
      <c r="AH37" s="29">
        <v>0</v>
      </c>
      <c r="AI37" s="36">
        <v>0</v>
      </c>
      <c r="AJ37" s="29">
        <v>0</v>
      </c>
      <c r="AK37" s="13">
        <f t="shared" si="191"/>
        <v>0</v>
      </c>
      <c r="AL37" s="29">
        <v>0</v>
      </c>
      <c r="AM37" s="36">
        <v>0</v>
      </c>
      <c r="AN37" s="29">
        <v>0</v>
      </c>
      <c r="AO37" s="13">
        <f t="shared" si="192"/>
        <v>0</v>
      </c>
      <c r="AP37" s="29">
        <v>0</v>
      </c>
      <c r="AQ37" s="36">
        <v>0</v>
      </c>
      <c r="AR37" s="29">
        <v>0</v>
      </c>
      <c r="AS37" s="13">
        <f t="shared" si="193"/>
        <v>0</v>
      </c>
      <c r="AT37" s="29">
        <v>0</v>
      </c>
      <c r="AU37" s="36">
        <v>0</v>
      </c>
      <c r="AV37" s="29">
        <v>0</v>
      </c>
      <c r="AW37" s="13">
        <f t="shared" si="194"/>
        <v>0</v>
      </c>
      <c r="AX37" s="29">
        <v>0</v>
      </c>
      <c r="AY37" s="36">
        <v>0</v>
      </c>
      <c r="AZ37" s="29">
        <v>0</v>
      </c>
    </row>
    <row r="38" spans="1:52" ht="63" outlineLevel="1" x14ac:dyDescent="0.25">
      <c r="A38" s="10" t="s">
        <v>404</v>
      </c>
      <c r="B38" s="19" t="s">
        <v>417</v>
      </c>
      <c r="C38" s="11" t="s">
        <v>22</v>
      </c>
      <c r="D38" s="11" t="s">
        <v>54</v>
      </c>
      <c r="E38" s="13">
        <f t="shared" si="195"/>
        <v>3421.9</v>
      </c>
      <c r="F38" s="13">
        <f t="shared" si="196"/>
        <v>0</v>
      </c>
      <c r="G38" s="13">
        <f t="shared" si="196"/>
        <v>3421.9</v>
      </c>
      <c r="H38" s="13">
        <f t="shared" si="196"/>
        <v>0</v>
      </c>
      <c r="I38" s="47">
        <f t="shared" ref="I38" si="200">K38</f>
        <v>0</v>
      </c>
      <c r="J38" s="29">
        <v>0</v>
      </c>
      <c r="K38" s="35">
        <v>0</v>
      </c>
      <c r="L38" s="29">
        <v>0</v>
      </c>
      <c r="M38" s="13">
        <f t="shared" ref="M38" si="201">O38</f>
        <v>0</v>
      </c>
      <c r="N38" s="29">
        <v>0</v>
      </c>
      <c r="O38" s="36">
        <v>0</v>
      </c>
      <c r="P38" s="29">
        <v>0</v>
      </c>
      <c r="Q38" s="13">
        <f t="shared" ref="Q38" si="202">S38</f>
        <v>0</v>
      </c>
      <c r="R38" s="29">
        <v>0</v>
      </c>
      <c r="S38" s="36">
        <f t="shared" si="198"/>
        <v>0</v>
      </c>
      <c r="T38" s="29">
        <v>0</v>
      </c>
      <c r="U38" s="13">
        <f t="shared" ref="U38" si="203">W38</f>
        <v>0</v>
      </c>
      <c r="V38" s="29">
        <v>0</v>
      </c>
      <c r="W38" s="36">
        <f t="shared" ref="W38:W53" si="204">38100-1623.1-1623.1-1533.2-5000-13000-1000-14320.6</f>
        <v>0</v>
      </c>
      <c r="X38" s="29">
        <v>0</v>
      </c>
      <c r="Y38" s="13">
        <f t="shared" ref="Y38" si="205">AA38</f>
        <v>0</v>
      </c>
      <c r="Z38" s="29">
        <v>0</v>
      </c>
      <c r="AA38" s="36">
        <f>2395.8-2395.8</f>
        <v>0</v>
      </c>
      <c r="AB38" s="29">
        <v>0</v>
      </c>
      <c r="AC38" s="13">
        <f t="shared" ref="AC38" si="206">AE38</f>
        <v>3421.9</v>
      </c>
      <c r="AD38" s="29">
        <v>0</v>
      </c>
      <c r="AE38" s="36">
        <v>3421.9</v>
      </c>
      <c r="AF38" s="29">
        <v>0</v>
      </c>
      <c r="AG38" s="13">
        <f t="shared" ref="AG38" si="207">AI38</f>
        <v>0</v>
      </c>
      <c r="AH38" s="29">
        <v>0</v>
      </c>
      <c r="AI38" s="36">
        <v>0</v>
      </c>
      <c r="AJ38" s="29">
        <v>0</v>
      </c>
      <c r="AK38" s="13">
        <f t="shared" ref="AK38" si="208">AM38</f>
        <v>0</v>
      </c>
      <c r="AL38" s="29">
        <v>0</v>
      </c>
      <c r="AM38" s="36">
        <v>0</v>
      </c>
      <c r="AN38" s="29">
        <v>0</v>
      </c>
      <c r="AO38" s="13">
        <f t="shared" ref="AO38" si="209">AQ38</f>
        <v>0</v>
      </c>
      <c r="AP38" s="29">
        <v>0</v>
      </c>
      <c r="AQ38" s="36">
        <v>0</v>
      </c>
      <c r="AR38" s="29">
        <v>0</v>
      </c>
      <c r="AS38" s="13">
        <f t="shared" ref="AS38" si="210">AU38</f>
        <v>0</v>
      </c>
      <c r="AT38" s="29">
        <v>0</v>
      </c>
      <c r="AU38" s="36">
        <v>0</v>
      </c>
      <c r="AV38" s="29">
        <v>0</v>
      </c>
      <c r="AW38" s="13">
        <f t="shared" ref="AW38" si="211">AY38</f>
        <v>0</v>
      </c>
      <c r="AX38" s="29">
        <v>0</v>
      </c>
      <c r="AY38" s="36">
        <v>0</v>
      </c>
      <c r="AZ38" s="29">
        <v>0</v>
      </c>
    </row>
    <row r="39" spans="1:52" ht="63" outlineLevel="1" x14ac:dyDescent="0.25">
      <c r="A39" s="10" t="s">
        <v>405</v>
      </c>
      <c r="B39" s="19" t="s">
        <v>418</v>
      </c>
      <c r="C39" s="11" t="s">
        <v>22</v>
      </c>
      <c r="D39" s="11" t="s">
        <v>54</v>
      </c>
      <c r="E39" s="13">
        <f t="shared" si="195"/>
        <v>1627.4</v>
      </c>
      <c r="F39" s="13">
        <f t="shared" si="196"/>
        <v>0</v>
      </c>
      <c r="G39" s="13">
        <f t="shared" si="196"/>
        <v>1627.4</v>
      </c>
      <c r="H39" s="13">
        <f t="shared" si="196"/>
        <v>0</v>
      </c>
      <c r="I39" s="47">
        <f t="shared" ref="I39" si="212">K39</f>
        <v>0</v>
      </c>
      <c r="J39" s="29">
        <v>0</v>
      </c>
      <c r="K39" s="35">
        <v>0</v>
      </c>
      <c r="L39" s="29">
        <v>0</v>
      </c>
      <c r="M39" s="13">
        <f t="shared" ref="M39" si="213">O39</f>
        <v>0</v>
      </c>
      <c r="N39" s="29">
        <v>0</v>
      </c>
      <c r="O39" s="36">
        <v>0</v>
      </c>
      <c r="P39" s="29">
        <v>0</v>
      </c>
      <c r="Q39" s="13">
        <f t="shared" ref="Q39" si="214">S39</f>
        <v>0</v>
      </c>
      <c r="R39" s="29">
        <v>0</v>
      </c>
      <c r="S39" s="36">
        <f t="shared" si="198"/>
        <v>0</v>
      </c>
      <c r="T39" s="29">
        <v>0</v>
      </c>
      <c r="U39" s="13">
        <f t="shared" ref="U39" si="215">W39</f>
        <v>0</v>
      </c>
      <c r="V39" s="29">
        <v>0</v>
      </c>
      <c r="W39" s="36">
        <f t="shared" si="204"/>
        <v>0</v>
      </c>
      <c r="X39" s="29">
        <v>0</v>
      </c>
      <c r="Y39" s="13">
        <f t="shared" ref="Y39" si="216">AA39</f>
        <v>1627.4</v>
      </c>
      <c r="Z39" s="29">
        <v>0</v>
      </c>
      <c r="AA39" s="36">
        <f>1019.3+608.1</f>
        <v>1627.4</v>
      </c>
      <c r="AB39" s="29">
        <v>0</v>
      </c>
      <c r="AC39" s="13">
        <f t="shared" ref="AC39" si="217">AE39</f>
        <v>0</v>
      </c>
      <c r="AD39" s="29">
        <v>0</v>
      </c>
      <c r="AE39" s="36">
        <v>0</v>
      </c>
      <c r="AF39" s="29">
        <v>0</v>
      </c>
      <c r="AG39" s="13">
        <f t="shared" ref="AG39" si="218">AI39</f>
        <v>0</v>
      </c>
      <c r="AH39" s="29">
        <v>0</v>
      </c>
      <c r="AI39" s="36">
        <v>0</v>
      </c>
      <c r="AJ39" s="29">
        <v>0</v>
      </c>
      <c r="AK39" s="13">
        <f t="shared" ref="AK39" si="219">AM39</f>
        <v>0</v>
      </c>
      <c r="AL39" s="29">
        <v>0</v>
      </c>
      <c r="AM39" s="36">
        <v>0</v>
      </c>
      <c r="AN39" s="29">
        <v>0</v>
      </c>
      <c r="AO39" s="13">
        <f t="shared" ref="AO39" si="220">AQ39</f>
        <v>0</v>
      </c>
      <c r="AP39" s="29">
        <v>0</v>
      </c>
      <c r="AQ39" s="36">
        <v>0</v>
      </c>
      <c r="AR39" s="29">
        <v>0</v>
      </c>
      <c r="AS39" s="13">
        <f t="shared" ref="AS39" si="221">AU39</f>
        <v>0</v>
      </c>
      <c r="AT39" s="29">
        <v>0</v>
      </c>
      <c r="AU39" s="36">
        <v>0</v>
      </c>
      <c r="AV39" s="29">
        <v>0</v>
      </c>
      <c r="AW39" s="13">
        <f t="shared" ref="AW39" si="222">AY39</f>
        <v>0</v>
      </c>
      <c r="AX39" s="29">
        <v>0</v>
      </c>
      <c r="AY39" s="36">
        <v>0</v>
      </c>
      <c r="AZ39" s="29">
        <v>0</v>
      </c>
    </row>
    <row r="40" spans="1:52" ht="78.75" outlineLevel="1" x14ac:dyDescent="0.25">
      <c r="A40" s="10" t="s">
        <v>406</v>
      </c>
      <c r="B40" s="19" t="s">
        <v>463</v>
      </c>
      <c r="C40" s="11" t="s">
        <v>22</v>
      </c>
      <c r="D40" s="11" t="s">
        <v>54</v>
      </c>
      <c r="E40" s="13">
        <f t="shared" si="195"/>
        <v>23262.400000000001</v>
      </c>
      <c r="F40" s="13">
        <f t="shared" ref="F40:F42" si="223">J40+N40+R40+V40+Z40+AD40+AH40+AL40+AP40+AT40+AX40</f>
        <v>0</v>
      </c>
      <c r="G40" s="13">
        <f t="shared" ref="G40:G42" si="224">K40+O40+S40+W40+AA40+AE40+AI40+AM40+AQ40+AU40+AY40</f>
        <v>23262.400000000001</v>
      </c>
      <c r="H40" s="13">
        <f t="shared" ref="H40:H42" si="225">L40+P40+T40+X40+AB40+AF40+AJ40+AN40+AR40+AV40+AZ40</f>
        <v>0</v>
      </c>
      <c r="I40" s="47">
        <f t="shared" ref="I40:I42" si="226">K40</f>
        <v>0</v>
      </c>
      <c r="J40" s="29">
        <v>0</v>
      </c>
      <c r="K40" s="35">
        <v>0</v>
      </c>
      <c r="L40" s="29">
        <v>0</v>
      </c>
      <c r="M40" s="13">
        <f t="shared" ref="M40:M42" si="227">O40</f>
        <v>0</v>
      </c>
      <c r="N40" s="29">
        <v>0</v>
      </c>
      <c r="O40" s="36">
        <v>0</v>
      </c>
      <c r="P40" s="29">
        <v>0</v>
      </c>
      <c r="Q40" s="13">
        <f t="shared" ref="Q40:Q42" si="228">S40</f>
        <v>0</v>
      </c>
      <c r="R40" s="29">
        <v>0</v>
      </c>
      <c r="S40" s="36">
        <f t="shared" si="198"/>
        <v>0</v>
      </c>
      <c r="T40" s="29">
        <v>0</v>
      </c>
      <c r="U40" s="13">
        <f t="shared" ref="U40:U42" si="229">W40</f>
        <v>0</v>
      </c>
      <c r="V40" s="29">
        <v>0</v>
      </c>
      <c r="W40" s="36">
        <f t="shared" si="204"/>
        <v>0</v>
      </c>
      <c r="X40" s="29">
        <v>0</v>
      </c>
      <c r="Y40" s="13">
        <f t="shared" ref="Y40:Y42" si="230">AA40</f>
        <v>12328.4</v>
      </c>
      <c r="Z40" s="29">
        <v>0</v>
      </c>
      <c r="AA40" s="36">
        <f>11637.9+690.5</f>
        <v>12328.4</v>
      </c>
      <c r="AB40" s="29">
        <v>0</v>
      </c>
      <c r="AC40" s="13">
        <f t="shared" ref="AC40:AC42" si="231">AE40</f>
        <v>10934</v>
      </c>
      <c r="AD40" s="29">
        <v>0</v>
      </c>
      <c r="AE40" s="36">
        <v>10934</v>
      </c>
      <c r="AF40" s="29">
        <v>0</v>
      </c>
      <c r="AG40" s="13">
        <f t="shared" ref="AG40:AG42" si="232">AI40</f>
        <v>0</v>
      </c>
      <c r="AH40" s="29">
        <v>0</v>
      </c>
      <c r="AI40" s="36">
        <v>0</v>
      </c>
      <c r="AJ40" s="29">
        <v>0</v>
      </c>
      <c r="AK40" s="13">
        <f t="shared" ref="AK40:AK42" si="233">AM40</f>
        <v>0</v>
      </c>
      <c r="AL40" s="29">
        <v>0</v>
      </c>
      <c r="AM40" s="36">
        <v>0</v>
      </c>
      <c r="AN40" s="29">
        <v>0</v>
      </c>
      <c r="AO40" s="13">
        <f t="shared" ref="AO40:AO42" si="234">AQ40</f>
        <v>0</v>
      </c>
      <c r="AP40" s="29">
        <v>0</v>
      </c>
      <c r="AQ40" s="36">
        <v>0</v>
      </c>
      <c r="AR40" s="29">
        <v>0</v>
      </c>
      <c r="AS40" s="13">
        <f t="shared" ref="AS40:AS42" si="235">AU40</f>
        <v>0</v>
      </c>
      <c r="AT40" s="29">
        <v>0</v>
      </c>
      <c r="AU40" s="36">
        <v>0</v>
      </c>
      <c r="AV40" s="29">
        <v>0</v>
      </c>
      <c r="AW40" s="13">
        <f t="shared" ref="AW40:AW42" si="236">AY40</f>
        <v>0</v>
      </c>
      <c r="AX40" s="29">
        <v>0</v>
      </c>
      <c r="AY40" s="36">
        <v>0</v>
      </c>
      <c r="AZ40" s="29">
        <v>0</v>
      </c>
    </row>
    <row r="41" spans="1:52" ht="63" outlineLevel="1" x14ac:dyDescent="0.25">
      <c r="A41" s="10" t="s">
        <v>416</v>
      </c>
      <c r="B41" s="19" t="s">
        <v>536</v>
      </c>
      <c r="C41" s="11" t="s">
        <v>22</v>
      </c>
      <c r="D41" s="11" t="s">
        <v>54</v>
      </c>
      <c r="E41" s="13">
        <f t="shared" si="195"/>
        <v>14342.8</v>
      </c>
      <c r="F41" s="13">
        <f t="shared" si="223"/>
        <v>0</v>
      </c>
      <c r="G41" s="13">
        <f t="shared" si="224"/>
        <v>14342.8</v>
      </c>
      <c r="H41" s="13">
        <f t="shared" si="225"/>
        <v>0</v>
      </c>
      <c r="I41" s="47">
        <f t="shared" si="226"/>
        <v>0</v>
      </c>
      <c r="J41" s="29">
        <v>0</v>
      </c>
      <c r="K41" s="35">
        <v>0</v>
      </c>
      <c r="L41" s="29">
        <v>0</v>
      </c>
      <c r="M41" s="13">
        <f t="shared" si="227"/>
        <v>0</v>
      </c>
      <c r="N41" s="29">
        <v>0</v>
      </c>
      <c r="O41" s="36">
        <v>0</v>
      </c>
      <c r="P41" s="29">
        <v>0</v>
      </c>
      <c r="Q41" s="13">
        <f t="shared" si="228"/>
        <v>0</v>
      </c>
      <c r="R41" s="29">
        <v>0</v>
      </c>
      <c r="S41" s="36">
        <f t="shared" si="198"/>
        <v>0</v>
      </c>
      <c r="T41" s="29">
        <v>0</v>
      </c>
      <c r="U41" s="13">
        <f t="shared" si="229"/>
        <v>0</v>
      </c>
      <c r="V41" s="29">
        <v>0</v>
      </c>
      <c r="W41" s="36">
        <f t="shared" si="204"/>
        <v>0</v>
      </c>
      <c r="X41" s="29">
        <v>0</v>
      </c>
      <c r="Y41" s="13">
        <f t="shared" si="230"/>
        <v>2695.3</v>
      </c>
      <c r="Z41" s="29">
        <v>0</v>
      </c>
      <c r="AA41" s="36">
        <v>2695.3</v>
      </c>
      <c r="AB41" s="29">
        <v>0</v>
      </c>
      <c r="AC41" s="13">
        <f t="shared" si="231"/>
        <v>11647.5</v>
      </c>
      <c r="AD41" s="29">
        <v>0</v>
      </c>
      <c r="AE41" s="36">
        <f>10368.9+1278.6</f>
        <v>11647.5</v>
      </c>
      <c r="AF41" s="29">
        <v>0</v>
      </c>
      <c r="AG41" s="13">
        <f t="shared" si="232"/>
        <v>0</v>
      </c>
      <c r="AH41" s="29">
        <v>0</v>
      </c>
      <c r="AI41" s="36">
        <v>0</v>
      </c>
      <c r="AJ41" s="29">
        <v>0</v>
      </c>
      <c r="AK41" s="13">
        <f t="shared" si="233"/>
        <v>0</v>
      </c>
      <c r="AL41" s="29">
        <v>0</v>
      </c>
      <c r="AM41" s="36">
        <v>0</v>
      </c>
      <c r="AN41" s="29">
        <v>0</v>
      </c>
      <c r="AO41" s="13">
        <f t="shared" si="234"/>
        <v>0</v>
      </c>
      <c r="AP41" s="29">
        <v>0</v>
      </c>
      <c r="AQ41" s="36">
        <v>0</v>
      </c>
      <c r="AR41" s="29">
        <v>0</v>
      </c>
      <c r="AS41" s="13">
        <f t="shared" si="235"/>
        <v>0</v>
      </c>
      <c r="AT41" s="29">
        <v>0</v>
      </c>
      <c r="AU41" s="36">
        <v>0</v>
      </c>
      <c r="AV41" s="29">
        <v>0</v>
      </c>
      <c r="AW41" s="13">
        <f t="shared" si="236"/>
        <v>0</v>
      </c>
      <c r="AX41" s="29">
        <v>0</v>
      </c>
      <c r="AY41" s="36">
        <v>0</v>
      </c>
      <c r="AZ41" s="29">
        <v>0</v>
      </c>
    </row>
    <row r="42" spans="1:52" ht="78.75" outlineLevel="1" x14ac:dyDescent="0.25">
      <c r="A42" s="10" t="s">
        <v>448</v>
      </c>
      <c r="B42" s="19" t="s">
        <v>464</v>
      </c>
      <c r="C42" s="11" t="s">
        <v>22</v>
      </c>
      <c r="D42" s="11" t="s">
        <v>54</v>
      </c>
      <c r="E42" s="13">
        <f t="shared" si="195"/>
        <v>5597.2</v>
      </c>
      <c r="F42" s="13">
        <f t="shared" si="223"/>
        <v>0</v>
      </c>
      <c r="G42" s="13">
        <f t="shared" si="224"/>
        <v>5597.2</v>
      </c>
      <c r="H42" s="13">
        <f t="shared" si="225"/>
        <v>0</v>
      </c>
      <c r="I42" s="47">
        <f t="shared" si="226"/>
        <v>0</v>
      </c>
      <c r="J42" s="29">
        <v>0</v>
      </c>
      <c r="K42" s="35">
        <v>0</v>
      </c>
      <c r="L42" s="29">
        <v>0</v>
      </c>
      <c r="M42" s="13">
        <f t="shared" si="227"/>
        <v>0</v>
      </c>
      <c r="N42" s="29">
        <v>0</v>
      </c>
      <c r="O42" s="36">
        <v>0</v>
      </c>
      <c r="P42" s="29">
        <v>0</v>
      </c>
      <c r="Q42" s="13">
        <f t="shared" si="228"/>
        <v>0</v>
      </c>
      <c r="R42" s="29">
        <v>0</v>
      </c>
      <c r="S42" s="36">
        <f t="shared" si="198"/>
        <v>0</v>
      </c>
      <c r="T42" s="29">
        <v>0</v>
      </c>
      <c r="U42" s="13">
        <f t="shared" si="229"/>
        <v>0</v>
      </c>
      <c r="V42" s="29">
        <v>0</v>
      </c>
      <c r="W42" s="36">
        <f t="shared" si="204"/>
        <v>0</v>
      </c>
      <c r="X42" s="29">
        <v>0</v>
      </c>
      <c r="Y42" s="13">
        <f t="shared" si="230"/>
        <v>5597.2</v>
      </c>
      <c r="Z42" s="29">
        <v>0</v>
      </c>
      <c r="AA42" s="36">
        <v>5597.2</v>
      </c>
      <c r="AB42" s="29">
        <v>0</v>
      </c>
      <c r="AC42" s="13">
        <f t="shared" si="231"/>
        <v>0</v>
      </c>
      <c r="AD42" s="29">
        <v>0</v>
      </c>
      <c r="AE42" s="36">
        <v>0</v>
      </c>
      <c r="AF42" s="29">
        <v>0</v>
      </c>
      <c r="AG42" s="13">
        <f t="shared" si="232"/>
        <v>0</v>
      </c>
      <c r="AH42" s="29">
        <v>0</v>
      </c>
      <c r="AI42" s="36">
        <v>0</v>
      </c>
      <c r="AJ42" s="29">
        <v>0</v>
      </c>
      <c r="AK42" s="13">
        <f t="shared" si="233"/>
        <v>0</v>
      </c>
      <c r="AL42" s="29">
        <v>0</v>
      </c>
      <c r="AM42" s="36">
        <v>0</v>
      </c>
      <c r="AN42" s="29">
        <v>0</v>
      </c>
      <c r="AO42" s="13">
        <f t="shared" si="234"/>
        <v>0</v>
      </c>
      <c r="AP42" s="29">
        <v>0</v>
      </c>
      <c r="AQ42" s="36">
        <v>0</v>
      </c>
      <c r="AR42" s="29">
        <v>0</v>
      </c>
      <c r="AS42" s="13">
        <f t="shared" si="235"/>
        <v>0</v>
      </c>
      <c r="AT42" s="29">
        <v>0</v>
      </c>
      <c r="AU42" s="36">
        <v>0</v>
      </c>
      <c r="AV42" s="29">
        <v>0</v>
      </c>
      <c r="AW42" s="13">
        <f t="shared" si="236"/>
        <v>0</v>
      </c>
      <c r="AX42" s="29">
        <v>0</v>
      </c>
      <c r="AY42" s="36">
        <v>0</v>
      </c>
      <c r="AZ42" s="29">
        <v>0</v>
      </c>
    </row>
    <row r="43" spans="1:52" ht="63" outlineLevel="1" x14ac:dyDescent="0.25">
      <c r="A43" s="10" t="s">
        <v>460</v>
      </c>
      <c r="B43" s="19" t="s">
        <v>502</v>
      </c>
      <c r="C43" s="11" t="s">
        <v>22</v>
      </c>
      <c r="D43" s="11" t="s">
        <v>54</v>
      </c>
      <c r="E43" s="13">
        <f t="shared" ref="E43" si="237">I43+M43+Q43+U43+Y43+AC43+AG43+AK43+AO43</f>
        <v>3600</v>
      </c>
      <c r="F43" s="13">
        <f t="shared" ref="F43" si="238">J43+N43+R43+V43+Z43+AD43+AH43+AL43+AP43+AT43+AX43</f>
        <v>0</v>
      </c>
      <c r="G43" s="13">
        <f t="shared" ref="G43" si="239">K43+O43+S43+W43+AA43+AE43+AI43+AM43+AQ43+AU43+AY43</f>
        <v>3600</v>
      </c>
      <c r="H43" s="13">
        <f t="shared" ref="H43" si="240">L43+P43+T43+X43+AB43+AF43+AJ43+AN43+AR43+AV43+AZ43</f>
        <v>0</v>
      </c>
      <c r="I43" s="47">
        <f t="shared" ref="I43" si="241">K43</f>
        <v>0</v>
      </c>
      <c r="J43" s="29">
        <v>0</v>
      </c>
      <c r="K43" s="35">
        <v>0</v>
      </c>
      <c r="L43" s="29">
        <v>0</v>
      </c>
      <c r="M43" s="13">
        <f t="shared" ref="M43" si="242">O43</f>
        <v>0</v>
      </c>
      <c r="N43" s="29">
        <v>0</v>
      </c>
      <c r="O43" s="36">
        <v>0</v>
      </c>
      <c r="P43" s="29">
        <v>0</v>
      </c>
      <c r="Q43" s="13">
        <f t="shared" ref="Q43" si="243">S43</f>
        <v>0</v>
      </c>
      <c r="R43" s="29">
        <v>0</v>
      </c>
      <c r="S43" s="36">
        <f t="shared" si="198"/>
        <v>0</v>
      </c>
      <c r="T43" s="29">
        <v>0</v>
      </c>
      <c r="U43" s="13">
        <f t="shared" ref="U43" si="244">W43</f>
        <v>0</v>
      </c>
      <c r="V43" s="29">
        <v>0</v>
      </c>
      <c r="W43" s="36">
        <f t="shared" si="204"/>
        <v>0</v>
      </c>
      <c r="X43" s="29">
        <v>0</v>
      </c>
      <c r="Y43" s="13">
        <f t="shared" ref="Y43" si="245">AA43</f>
        <v>3600</v>
      </c>
      <c r="Z43" s="29">
        <v>0</v>
      </c>
      <c r="AA43" s="36">
        <v>3600</v>
      </c>
      <c r="AB43" s="29">
        <v>0</v>
      </c>
      <c r="AC43" s="13">
        <f t="shared" ref="AC43" si="246">AE43</f>
        <v>0</v>
      </c>
      <c r="AD43" s="29">
        <v>0</v>
      </c>
      <c r="AE43" s="36">
        <v>0</v>
      </c>
      <c r="AF43" s="29">
        <v>0</v>
      </c>
      <c r="AG43" s="13">
        <f t="shared" ref="AG43" si="247">AI43</f>
        <v>0</v>
      </c>
      <c r="AH43" s="29">
        <v>0</v>
      </c>
      <c r="AI43" s="36">
        <v>0</v>
      </c>
      <c r="AJ43" s="29">
        <v>0</v>
      </c>
      <c r="AK43" s="13">
        <f t="shared" ref="AK43" si="248">AM43</f>
        <v>0</v>
      </c>
      <c r="AL43" s="29">
        <v>0</v>
      </c>
      <c r="AM43" s="36">
        <v>0</v>
      </c>
      <c r="AN43" s="29">
        <v>0</v>
      </c>
      <c r="AO43" s="13">
        <f t="shared" ref="AO43" si="249">AQ43</f>
        <v>0</v>
      </c>
      <c r="AP43" s="29">
        <v>0</v>
      </c>
      <c r="AQ43" s="36">
        <v>0</v>
      </c>
      <c r="AR43" s="29">
        <v>0</v>
      </c>
      <c r="AS43" s="13">
        <f t="shared" ref="AS43" si="250">AU43</f>
        <v>0</v>
      </c>
      <c r="AT43" s="29">
        <v>0</v>
      </c>
      <c r="AU43" s="36">
        <v>0</v>
      </c>
      <c r="AV43" s="29">
        <v>0</v>
      </c>
      <c r="AW43" s="13">
        <f t="shared" ref="AW43" si="251">AY43</f>
        <v>0</v>
      </c>
      <c r="AX43" s="29">
        <v>0</v>
      </c>
      <c r="AY43" s="36">
        <v>0</v>
      </c>
      <c r="AZ43" s="29">
        <v>0</v>
      </c>
    </row>
    <row r="44" spans="1:52" ht="63" outlineLevel="1" x14ac:dyDescent="0.25">
      <c r="A44" s="10" t="s">
        <v>461</v>
      </c>
      <c r="B44" s="19" t="s">
        <v>492</v>
      </c>
      <c r="C44" s="11" t="s">
        <v>22</v>
      </c>
      <c r="D44" s="11" t="s">
        <v>54</v>
      </c>
      <c r="E44" s="13">
        <f t="shared" ref="E44:E47" si="252">I44+M44+Q44+U44+Y44+AC44+AG44+AK44+AO44</f>
        <v>2152.9</v>
      </c>
      <c r="F44" s="13">
        <f t="shared" ref="F44:F47" si="253">J44+N44+R44+V44+Z44+AD44+AH44+AL44+AP44+AT44+AX44</f>
        <v>0</v>
      </c>
      <c r="G44" s="13">
        <f t="shared" ref="G44:G47" si="254">K44+O44+S44+W44+AA44+AE44+AI44+AM44+AQ44+AU44+AY44</f>
        <v>2152.9</v>
      </c>
      <c r="H44" s="13">
        <f t="shared" ref="H44:H47" si="255">L44+P44+T44+X44+AB44+AF44+AJ44+AN44+AR44+AV44+AZ44</f>
        <v>0</v>
      </c>
      <c r="I44" s="47">
        <f t="shared" ref="I44:I47" si="256">K44</f>
        <v>0</v>
      </c>
      <c r="J44" s="29">
        <v>0</v>
      </c>
      <c r="K44" s="35">
        <v>0</v>
      </c>
      <c r="L44" s="29">
        <v>0</v>
      </c>
      <c r="M44" s="13">
        <f t="shared" ref="M44:M47" si="257">O44</f>
        <v>0</v>
      </c>
      <c r="N44" s="29">
        <v>0</v>
      </c>
      <c r="O44" s="36">
        <v>0</v>
      </c>
      <c r="P44" s="29">
        <v>0</v>
      </c>
      <c r="Q44" s="13">
        <f t="shared" ref="Q44:Q47" si="258">S44</f>
        <v>0</v>
      </c>
      <c r="R44" s="29">
        <v>0</v>
      </c>
      <c r="S44" s="36">
        <f t="shared" si="198"/>
        <v>0</v>
      </c>
      <c r="T44" s="29">
        <v>0</v>
      </c>
      <c r="U44" s="13">
        <f t="shared" ref="U44:U47" si="259">W44</f>
        <v>0</v>
      </c>
      <c r="V44" s="29">
        <v>0</v>
      </c>
      <c r="W44" s="36">
        <f t="shared" si="204"/>
        <v>0</v>
      </c>
      <c r="X44" s="29">
        <v>0</v>
      </c>
      <c r="Y44" s="13">
        <f t="shared" ref="Y44:Y47" si="260">AA44</f>
        <v>0</v>
      </c>
      <c r="Z44" s="29">
        <v>0</v>
      </c>
      <c r="AA44" s="36">
        <v>0</v>
      </c>
      <c r="AB44" s="29">
        <v>0</v>
      </c>
      <c r="AC44" s="13">
        <f t="shared" ref="AC44:AC47" si="261">AE44</f>
        <v>2152.9</v>
      </c>
      <c r="AD44" s="29">
        <v>0</v>
      </c>
      <c r="AE44" s="36">
        <v>2152.9</v>
      </c>
      <c r="AF44" s="29">
        <v>0</v>
      </c>
      <c r="AG44" s="13">
        <f t="shared" ref="AG44:AG47" si="262">AI44</f>
        <v>0</v>
      </c>
      <c r="AH44" s="29">
        <v>0</v>
      </c>
      <c r="AI44" s="36">
        <v>0</v>
      </c>
      <c r="AJ44" s="29">
        <v>0</v>
      </c>
      <c r="AK44" s="13">
        <f t="shared" ref="AK44:AK47" si="263">AM44</f>
        <v>0</v>
      </c>
      <c r="AL44" s="29">
        <v>0</v>
      </c>
      <c r="AM44" s="36">
        <v>0</v>
      </c>
      <c r="AN44" s="29">
        <v>0</v>
      </c>
      <c r="AO44" s="13">
        <f t="shared" ref="AO44:AO47" si="264">AQ44</f>
        <v>0</v>
      </c>
      <c r="AP44" s="29">
        <v>0</v>
      </c>
      <c r="AQ44" s="36">
        <v>0</v>
      </c>
      <c r="AR44" s="29">
        <v>0</v>
      </c>
      <c r="AS44" s="13">
        <f t="shared" ref="AS44:AS47" si="265">AU44</f>
        <v>0</v>
      </c>
      <c r="AT44" s="29">
        <v>0</v>
      </c>
      <c r="AU44" s="36">
        <v>0</v>
      </c>
      <c r="AV44" s="29">
        <v>0</v>
      </c>
      <c r="AW44" s="13">
        <f t="shared" ref="AW44:AW47" si="266">AY44</f>
        <v>0</v>
      </c>
      <c r="AX44" s="29">
        <v>0</v>
      </c>
      <c r="AY44" s="36">
        <v>0</v>
      </c>
      <c r="AZ44" s="29">
        <v>0</v>
      </c>
    </row>
    <row r="45" spans="1:52" ht="63" outlineLevel="1" x14ac:dyDescent="0.25">
      <c r="A45" s="10" t="s">
        <v>462</v>
      </c>
      <c r="B45" s="19" t="s">
        <v>538</v>
      </c>
      <c r="C45" s="11" t="s">
        <v>22</v>
      </c>
      <c r="D45" s="11" t="s">
        <v>54</v>
      </c>
      <c r="E45" s="13">
        <f t="shared" si="252"/>
        <v>1159.5</v>
      </c>
      <c r="F45" s="13">
        <f t="shared" si="253"/>
        <v>0</v>
      </c>
      <c r="G45" s="13">
        <f t="shared" si="254"/>
        <v>1159.5</v>
      </c>
      <c r="H45" s="13">
        <f t="shared" si="255"/>
        <v>0</v>
      </c>
      <c r="I45" s="47">
        <f t="shared" si="256"/>
        <v>0</v>
      </c>
      <c r="J45" s="29">
        <v>0</v>
      </c>
      <c r="K45" s="35">
        <v>0</v>
      </c>
      <c r="L45" s="29">
        <v>0</v>
      </c>
      <c r="M45" s="13">
        <f t="shared" si="257"/>
        <v>0</v>
      </c>
      <c r="N45" s="29">
        <v>0</v>
      </c>
      <c r="O45" s="36">
        <v>0</v>
      </c>
      <c r="P45" s="29">
        <v>0</v>
      </c>
      <c r="Q45" s="13">
        <f t="shared" si="258"/>
        <v>0</v>
      </c>
      <c r="R45" s="29">
        <v>0</v>
      </c>
      <c r="S45" s="36">
        <f t="shared" si="198"/>
        <v>0</v>
      </c>
      <c r="T45" s="29">
        <v>0</v>
      </c>
      <c r="U45" s="13">
        <f t="shared" si="259"/>
        <v>0</v>
      </c>
      <c r="V45" s="29">
        <v>0</v>
      </c>
      <c r="W45" s="36">
        <f t="shared" si="204"/>
        <v>0</v>
      </c>
      <c r="X45" s="29">
        <v>0</v>
      </c>
      <c r="Y45" s="13">
        <f t="shared" si="260"/>
        <v>0</v>
      </c>
      <c r="Z45" s="29">
        <v>0</v>
      </c>
      <c r="AA45" s="36">
        <v>0</v>
      </c>
      <c r="AB45" s="29">
        <v>0</v>
      </c>
      <c r="AC45" s="13">
        <f t="shared" si="261"/>
        <v>1159.5</v>
      </c>
      <c r="AD45" s="29">
        <v>0</v>
      </c>
      <c r="AE45" s="36">
        <v>1159.5</v>
      </c>
      <c r="AF45" s="29">
        <v>0</v>
      </c>
      <c r="AG45" s="13">
        <f t="shared" si="262"/>
        <v>0</v>
      </c>
      <c r="AH45" s="29">
        <v>0</v>
      </c>
      <c r="AI45" s="36">
        <v>0</v>
      </c>
      <c r="AJ45" s="29">
        <v>0</v>
      </c>
      <c r="AK45" s="13">
        <f t="shared" si="263"/>
        <v>0</v>
      </c>
      <c r="AL45" s="29">
        <v>0</v>
      </c>
      <c r="AM45" s="36">
        <v>0</v>
      </c>
      <c r="AN45" s="29">
        <v>0</v>
      </c>
      <c r="AO45" s="13">
        <f t="shared" si="264"/>
        <v>0</v>
      </c>
      <c r="AP45" s="29">
        <v>0</v>
      </c>
      <c r="AQ45" s="36">
        <v>0</v>
      </c>
      <c r="AR45" s="29">
        <v>0</v>
      </c>
      <c r="AS45" s="13">
        <f t="shared" si="265"/>
        <v>0</v>
      </c>
      <c r="AT45" s="29">
        <v>0</v>
      </c>
      <c r="AU45" s="36">
        <v>0</v>
      </c>
      <c r="AV45" s="29">
        <v>0</v>
      </c>
      <c r="AW45" s="13">
        <f t="shared" si="266"/>
        <v>0</v>
      </c>
      <c r="AX45" s="29">
        <v>0</v>
      </c>
      <c r="AY45" s="36">
        <v>0</v>
      </c>
      <c r="AZ45" s="29">
        <v>0</v>
      </c>
    </row>
    <row r="46" spans="1:52" ht="63" outlineLevel="1" x14ac:dyDescent="0.25">
      <c r="A46" s="10" t="s">
        <v>486</v>
      </c>
      <c r="B46" s="19" t="s">
        <v>493</v>
      </c>
      <c r="C46" s="11" t="s">
        <v>22</v>
      </c>
      <c r="D46" s="11" t="s">
        <v>54</v>
      </c>
      <c r="E46" s="13">
        <f t="shared" si="252"/>
        <v>3380</v>
      </c>
      <c r="F46" s="13">
        <f t="shared" si="253"/>
        <v>0</v>
      </c>
      <c r="G46" s="13">
        <f t="shared" si="254"/>
        <v>3380</v>
      </c>
      <c r="H46" s="13">
        <f t="shared" si="255"/>
        <v>0</v>
      </c>
      <c r="I46" s="47">
        <f t="shared" si="256"/>
        <v>0</v>
      </c>
      <c r="J46" s="29">
        <v>0</v>
      </c>
      <c r="K46" s="35">
        <v>0</v>
      </c>
      <c r="L46" s="29">
        <v>0</v>
      </c>
      <c r="M46" s="13">
        <f t="shared" si="257"/>
        <v>0</v>
      </c>
      <c r="N46" s="29">
        <v>0</v>
      </c>
      <c r="O46" s="36">
        <v>0</v>
      </c>
      <c r="P46" s="29">
        <v>0</v>
      </c>
      <c r="Q46" s="13">
        <f t="shared" si="258"/>
        <v>0</v>
      </c>
      <c r="R46" s="29">
        <v>0</v>
      </c>
      <c r="S46" s="36">
        <f t="shared" si="198"/>
        <v>0</v>
      </c>
      <c r="T46" s="29">
        <v>0</v>
      </c>
      <c r="U46" s="13">
        <f t="shared" si="259"/>
        <v>0</v>
      </c>
      <c r="V46" s="29">
        <v>0</v>
      </c>
      <c r="W46" s="36">
        <f t="shared" si="204"/>
        <v>0</v>
      </c>
      <c r="X46" s="29">
        <v>0</v>
      </c>
      <c r="Y46" s="13">
        <f t="shared" si="260"/>
        <v>0</v>
      </c>
      <c r="Z46" s="29">
        <v>0</v>
      </c>
      <c r="AA46" s="36">
        <v>0</v>
      </c>
      <c r="AB46" s="29">
        <v>0</v>
      </c>
      <c r="AC46" s="13">
        <f t="shared" si="261"/>
        <v>3380</v>
      </c>
      <c r="AD46" s="29">
        <v>0</v>
      </c>
      <c r="AE46" s="36">
        <v>3380</v>
      </c>
      <c r="AF46" s="29">
        <v>0</v>
      </c>
      <c r="AG46" s="13">
        <f t="shared" si="262"/>
        <v>0</v>
      </c>
      <c r="AH46" s="29">
        <v>0</v>
      </c>
      <c r="AI46" s="36">
        <v>0</v>
      </c>
      <c r="AJ46" s="29">
        <v>0</v>
      </c>
      <c r="AK46" s="13">
        <f t="shared" si="263"/>
        <v>0</v>
      </c>
      <c r="AL46" s="29">
        <v>0</v>
      </c>
      <c r="AM46" s="36">
        <v>0</v>
      </c>
      <c r="AN46" s="29">
        <v>0</v>
      </c>
      <c r="AO46" s="13">
        <f t="shared" si="264"/>
        <v>0</v>
      </c>
      <c r="AP46" s="29">
        <v>0</v>
      </c>
      <c r="AQ46" s="36">
        <v>0</v>
      </c>
      <c r="AR46" s="29">
        <v>0</v>
      </c>
      <c r="AS46" s="13">
        <f t="shared" si="265"/>
        <v>0</v>
      </c>
      <c r="AT46" s="29">
        <v>0</v>
      </c>
      <c r="AU46" s="36">
        <v>0</v>
      </c>
      <c r="AV46" s="29">
        <v>0</v>
      </c>
      <c r="AW46" s="13">
        <f t="shared" si="266"/>
        <v>0</v>
      </c>
      <c r="AX46" s="29">
        <v>0</v>
      </c>
      <c r="AY46" s="36">
        <v>0</v>
      </c>
      <c r="AZ46" s="29">
        <v>0</v>
      </c>
    </row>
    <row r="47" spans="1:52" ht="63" outlineLevel="1" x14ac:dyDescent="0.25">
      <c r="A47" s="10" t="s">
        <v>496</v>
      </c>
      <c r="B47" s="19" t="s">
        <v>494</v>
      </c>
      <c r="C47" s="11" t="s">
        <v>22</v>
      </c>
      <c r="D47" s="11" t="s">
        <v>54</v>
      </c>
      <c r="E47" s="13">
        <f t="shared" si="252"/>
        <v>14273.1</v>
      </c>
      <c r="F47" s="13">
        <f t="shared" si="253"/>
        <v>0</v>
      </c>
      <c r="G47" s="13">
        <f t="shared" si="254"/>
        <v>14273.1</v>
      </c>
      <c r="H47" s="13">
        <f t="shared" si="255"/>
        <v>0</v>
      </c>
      <c r="I47" s="47">
        <f t="shared" si="256"/>
        <v>0</v>
      </c>
      <c r="J47" s="29">
        <v>0</v>
      </c>
      <c r="K47" s="35">
        <v>0</v>
      </c>
      <c r="L47" s="29">
        <v>0</v>
      </c>
      <c r="M47" s="13">
        <f t="shared" si="257"/>
        <v>0</v>
      </c>
      <c r="N47" s="29">
        <v>0</v>
      </c>
      <c r="O47" s="36">
        <v>0</v>
      </c>
      <c r="P47" s="29">
        <v>0</v>
      </c>
      <c r="Q47" s="13">
        <f t="shared" si="258"/>
        <v>0</v>
      </c>
      <c r="R47" s="29">
        <v>0</v>
      </c>
      <c r="S47" s="36">
        <f t="shared" si="198"/>
        <v>0</v>
      </c>
      <c r="T47" s="29">
        <v>0</v>
      </c>
      <c r="U47" s="13">
        <f t="shared" si="259"/>
        <v>0</v>
      </c>
      <c r="V47" s="29">
        <v>0</v>
      </c>
      <c r="W47" s="36">
        <f t="shared" si="204"/>
        <v>0</v>
      </c>
      <c r="X47" s="29">
        <v>0</v>
      </c>
      <c r="Y47" s="13">
        <f t="shared" si="260"/>
        <v>0</v>
      </c>
      <c r="Z47" s="29">
        <v>0</v>
      </c>
      <c r="AA47" s="36">
        <v>0</v>
      </c>
      <c r="AB47" s="29">
        <v>0</v>
      </c>
      <c r="AC47" s="13">
        <f t="shared" si="261"/>
        <v>14273.1</v>
      </c>
      <c r="AD47" s="29">
        <v>0</v>
      </c>
      <c r="AE47" s="36">
        <v>14273.1</v>
      </c>
      <c r="AF47" s="29">
        <v>0</v>
      </c>
      <c r="AG47" s="13">
        <f t="shared" si="262"/>
        <v>0</v>
      </c>
      <c r="AH47" s="29">
        <v>0</v>
      </c>
      <c r="AI47" s="36">
        <v>0</v>
      </c>
      <c r="AJ47" s="29">
        <v>0</v>
      </c>
      <c r="AK47" s="13">
        <f t="shared" si="263"/>
        <v>0</v>
      </c>
      <c r="AL47" s="29">
        <v>0</v>
      </c>
      <c r="AM47" s="36">
        <v>0</v>
      </c>
      <c r="AN47" s="29">
        <v>0</v>
      </c>
      <c r="AO47" s="13">
        <f t="shared" si="264"/>
        <v>0</v>
      </c>
      <c r="AP47" s="29">
        <v>0</v>
      </c>
      <c r="AQ47" s="36">
        <v>0</v>
      </c>
      <c r="AR47" s="29">
        <v>0</v>
      </c>
      <c r="AS47" s="13">
        <f t="shared" si="265"/>
        <v>0</v>
      </c>
      <c r="AT47" s="29">
        <v>0</v>
      </c>
      <c r="AU47" s="36">
        <v>0</v>
      </c>
      <c r="AV47" s="29">
        <v>0</v>
      </c>
      <c r="AW47" s="13">
        <f t="shared" si="266"/>
        <v>0</v>
      </c>
      <c r="AX47" s="29">
        <v>0</v>
      </c>
      <c r="AY47" s="36">
        <v>0</v>
      </c>
      <c r="AZ47" s="29">
        <v>0</v>
      </c>
    </row>
    <row r="48" spans="1:52" ht="63" outlineLevel="1" x14ac:dyDescent="0.25">
      <c r="A48" s="10" t="s">
        <v>497</v>
      </c>
      <c r="B48" s="19" t="s">
        <v>495</v>
      </c>
      <c r="C48" s="11" t="s">
        <v>22</v>
      </c>
      <c r="D48" s="11" t="s">
        <v>54</v>
      </c>
      <c r="E48" s="13">
        <f t="shared" ref="E48" si="267">I48+M48+Q48+U48+Y48+AC48+AG48+AK48+AO48</f>
        <v>2525.8000000000002</v>
      </c>
      <c r="F48" s="13">
        <f t="shared" ref="F48" si="268">J48+N48+R48+V48+Z48+AD48+AH48+AL48+AP48+AT48+AX48</f>
        <v>0</v>
      </c>
      <c r="G48" s="13">
        <f t="shared" ref="G48" si="269">K48+O48+S48+W48+AA48+AE48+AI48+AM48+AQ48+AU48+AY48</f>
        <v>2525.8000000000002</v>
      </c>
      <c r="H48" s="13">
        <f t="shared" ref="H48" si="270">L48+P48+T48+X48+AB48+AF48+AJ48+AN48+AR48+AV48+AZ48</f>
        <v>0</v>
      </c>
      <c r="I48" s="47">
        <f t="shared" ref="I48" si="271">K48</f>
        <v>0</v>
      </c>
      <c r="J48" s="29">
        <v>0</v>
      </c>
      <c r="K48" s="35">
        <v>0</v>
      </c>
      <c r="L48" s="29">
        <v>0</v>
      </c>
      <c r="M48" s="13">
        <f t="shared" ref="M48" si="272">O48</f>
        <v>0</v>
      </c>
      <c r="N48" s="29">
        <v>0</v>
      </c>
      <c r="O48" s="36">
        <v>0</v>
      </c>
      <c r="P48" s="29">
        <v>0</v>
      </c>
      <c r="Q48" s="13">
        <f t="shared" ref="Q48" si="273">S48</f>
        <v>0</v>
      </c>
      <c r="R48" s="29">
        <v>0</v>
      </c>
      <c r="S48" s="36">
        <f t="shared" si="198"/>
        <v>0</v>
      </c>
      <c r="T48" s="29">
        <v>0</v>
      </c>
      <c r="U48" s="13">
        <f t="shared" ref="U48" si="274">W48</f>
        <v>0</v>
      </c>
      <c r="V48" s="29">
        <v>0</v>
      </c>
      <c r="W48" s="36">
        <f t="shared" si="204"/>
        <v>0</v>
      </c>
      <c r="X48" s="29">
        <v>0</v>
      </c>
      <c r="Y48" s="13">
        <f t="shared" ref="Y48" si="275">AA48</f>
        <v>0</v>
      </c>
      <c r="Z48" s="29">
        <v>0</v>
      </c>
      <c r="AA48" s="36">
        <v>0</v>
      </c>
      <c r="AB48" s="29">
        <v>0</v>
      </c>
      <c r="AC48" s="13">
        <f t="shared" ref="AC48" si="276">AE48</f>
        <v>2525.8000000000002</v>
      </c>
      <c r="AD48" s="29">
        <v>0</v>
      </c>
      <c r="AE48" s="36">
        <v>2525.8000000000002</v>
      </c>
      <c r="AF48" s="29">
        <v>0</v>
      </c>
      <c r="AG48" s="13">
        <f t="shared" ref="AG48" si="277">AI48</f>
        <v>0</v>
      </c>
      <c r="AH48" s="29">
        <v>0</v>
      </c>
      <c r="AI48" s="36">
        <v>0</v>
      </c>
      <c r="AJ48" s="29">
        <v>0</v>
      </c>
      <c r="AK48" s="13">
        <f t="shared" ref="AK48" si="278">AM48</f>
        <v>0</v>
      </c>
      <c r="AL48" s="29">
        <v>0</v>
      </c>
      <c r="AM48" s="36">
        <v>0</v>
      </c>
      <c r="AN48" s="29">
        <v>0</v>
      </c>
      <c r="AO48" s="13">
        <f t="shared" ref="AO48" si="279">AQ48</f>
        <v>0</v>
      </c>
      <c r="AP48" s="29">
        <v>0</v>
      </c>
      <c r="AQ48" s="36">
        <v>0</v>
      </c>
      <c r="AR48" s="29">
        <v>0</v>
      </c>
      <c r="AS48" s="13">
        <f t="shared" ref="AS48" si="280">AU48</f>
        <v>0</v>
      </c>
      <c r="AT48" s="29">
        <v>0</v>
      </c>
      <c r="AU48" s="36">
        <v>0</v>
      </c>
      <c r="AV48" s="29">
        <v>0</v>
      </c>
      <c r="AW48" s="13">
        <f t="shared" ref="AW48" si="281">AY48</f>
        <v>0</v>
      </c>
      <c r="AX48" s="29">
        <v>0</v>
      </c>
      <c r="AY48" s="36">
        <v>0</v>
      </c>
      <c r="AZ48" s="29">
        <v>0</v>
      </c>
    </row>
    <row r="49" spans="1:56" ht="63" outlineLevel="1" x14ac:dyDescent="0.25">
      <c r="A49" s="10" t="s">
        <v>498</v>
      </c>
      <c r="B49" s="19" t="s">
        <v>511</v>
      </c>
      <c r="C49" s="11" t="s">
        <v>22</v>
      </c>
      <c r="D49" s="11" t="s">
        <v>54</v>
      </c>
      <c r="E49" s="13">
        <f>I49+M49+Q49+U49+Y49+AC49+AG49+AK49+AO49</f>
        <v>6180</v>
      </c>
      <c r="F49" s="13">
        <f t="shared" ref="F49:F50" si="282">J49+N49+R49+V49+Z49+AD49+AH49+AL49+AP49+AT49+AX49</f>
        <v>0</v>
      </c>
      <c r="G49" s="13">
        <f t="shared" ref="G49:G50" si="283">K49+O49+S49+W49+AA49+AE49+AI49+AM49+AQ49+AU49+AY49</f>
        <v>6180</v>
      </c>
      <c r="H49" s="13">
        <f t="shared" ref="H49:H50" si="284">L49+P49+T49+X49+AB49+AF49+AJ49+AN49+AR49+AV49+AZ49</f>
        <v>0</v>
      </c>
      <c r="I49" s="47">
        <f t="shared" ref="I49:I50" si="285">K49</f>
        <v>0</v>
      </c>
      <c r="J49" s="29">
        <v>0</v>
      </c>
      <c r="K49" s="35">
        <v>0</v>
      </c>
      <c r="L49" s="29">
        <v>0</v>
      </c>
      <c r="M49" s="13">
        <f t="shared" ref="M49:M50" si="286">O49</f>
        <v>0</v>
      </c>
      <c r="N49" s="29">
        <v>0</v>
      </c>
      <c r="O49" s="36">
        <v>0</v>
      </c>
      <c r="P49" s="29">
        <v>0</v>
      </c>
      <c r="Q49" s="13">
        <f t="shared" ref="Q49:Q50" si="287">S49</f>
        <v>0</v>
      </c>
      <c r="R49" s="29">
        <v>0</v>
      </c>
      <c r="S49" s="36">
        <f t="shared" si="198"/>
        <v>0</v>
      </c>
      <c r="T49" s="29">
        <v>0</v>
      </c>
      <c r="U49" s="13">
        <f t="shared" ref="U49:U50" si="288">W49</f>
        <v>0</v>
      </c>
      <c r="V49" s="29">
        <v>0</v>
      </c>
      <c r="W49" s="36">
        <f t="shared" si="204"/>
        <v>0</v>
      </c>
      <c r="X49" s="29">
        <v>0</v>
      </c>
      <c r="Y49" s="13">
        <f t="shared" ref="Y49:Y50" si="289">AA49</f>
        <v>6180</v>
      </c>
      <c r="Z49" s="29">
        <v>0</v>
      </c>
      <c r="AA49" s="36">
        <v>6180</v>
      </c>
      <c r="AB49" s="29">
        <v>0</v>
      </c>
      <c r="AC49" s="13">
        <f t="shared" ref="AC49:AC50" si="290">AE49</f>
        <v>0</v>
      </c>
      <c r="AD49" s="29">
        <v>0</v>
      </c>
      <c r="AE49" s="36">
        <v>0</v>
      </c>
      <c r="AF49" s="29">
        <v>0</v>
      </c>
      <c r="AG49" s="13">
        <f t="shared" ref="AG49:AG50" si="291">AI49</f>
        <v>0</v>
      </c>
      <c r="AH49" s="29">
        <v>0</v>
      </c>
      <c r="AI49" s="36">
        <v>0</v>
      </c>
      <c r="AJ49" s="29">
        <v>0</v>
      </c>
      <c r="AK49" s="13">
        <f t="shared" ref="AK49:AK50" si="292">AM49</f>
        <v>0</v>
      </c>
      <c r="AL49" s="29">
        <v>0</v>
      </c>
      <c r="AM49" s="36">
        <v>0</v>
      </c>
      <c r="AN49" s="29">
        <v>0</v>
      </c>
      <c r="AO49" s="13">
        <f t="shared" ref="AO49:AO50" si="293">AQ49</f>
        <v>0</v>
      </c>
      <c r="AP49" s="29">
        <v>0</v>
      </c>
      <c r="AQ49" s="36">
        <v>0</v>
      </c>
      <c r="AR49" s="29">
        <v>0</v>
      </c>
      <c r="AS49" s="13">
        <f t="shared" ref="AS49:AS50" si="294">AU49</f>
        <v>0</v>
      </c>
      <c r="AT49" s="29">
        <v>0</v>
      </c>
      <c r="AU49" s="36">
        <v>0</v>
      </c>
      <c r="AV49" s="29">
        <v>0</v>
      </c>
      <c r="AW49" s="13">
        <f t="shared" ref="AW49:AW50" si="295">AY49</f>
        <v>0</v>
      </c>
      <c r="AX49" s="29">
        <v>0</v>
      </c>
      <c r="AY49" s="36">
        <v>0</v>
      </c>
      <c r="AZ49" s="29">
        <v>0</v>
      </c>
    </row>
    <row r="50" spans="1:56" ht="78.75" outlineLevel="1" x14ac:dyDescent="0.25">
      <c r="A50" s="10" t="s">
        <v>499</v>
      </c>
      <c r="B50" s="19" t="s">
        <v>535</v>
      </c>
      <c r="C50" s="11" t="s">
        <v>22</v>
      </c>
      <c r="D50" s="11" t="s">
        <v>54</v>
      </c>
      <c r="E50" s="13">
        <f t="shared" ref="E50" si="296">I50+M50+Q50+U50+Y50+AC50+AG50+AK50+AO50</f>
        <v>1015.4</v>
      </c>
      <c r="F50" s="13">
        <f t="shared" si="282"/>
        <v>0</v>
      </c>
      <c r="G50" s="13">
        <f t="shared" si="283"/>
        <v>1015.4</v>
      </c>
      <c r="H50" s="13">
        <f t="shared" si="284"/>
        <v>0</v>
      </c>
      <c r="I50" s="47">
        <f t="shared" si="285"/>
        <v>0</v>
      </c>
      <c r="J50" s="29">
        <v>0</v>
      </c>
      <c r="K50" s="35">
        <v>0</v>
      </c>
      <c r="L50" s="29">
        <v>0</v>
      </c>
      <c r="M50" s="13">
        <f t="shared" si="286"/>
        <v>0</v>
      </c>
      <c r="N50" s="29">
        <v>0</v>
      </c>
      <c r="O50" s="36">
        <v>0</v>
      </c>
      <c r="P50" s="29">
        <v>0</v>
      </c>
      <c r="Q50" s="13">
        <f t="shared" si="287"/>
        <v>0</v>
      </c>
      <c r="R50" s="29">
        <v>0</v>
      </c>
      <c r="S50" s="36">
        <f t="shared" si="198"/>
        <v>0</v>
      </c>
      <c r="T50" s="29">
        <v>0</v>
      </c>
      <c r="U50" s="13">
        <f t="shared" si="288"/>
        <v>0</v>
      </c>
      <c r="V50" s="29">
        <v>0</v>
      </c>
      <c r="W50" s="36">
        <f t="shared" si="204"/>
        <v>0</v>
      </c>
      <c r="X50" s="29">
        <v>0</v>
      </c>
      <c r="Y50" s="13">
        <f t="shared" si="289"/>
        <v>0</v>
      </c>
      <c r="Z50" s="29">
        <v>0</v>
      </c>
      <c r="AA50" s="36">
        <v>0</v>
      </c>
      <c r="AB50" s="29">
        <v>0</v>
      </c>
      <c r="AC50" s="13">
        <f t="shared" si="290"/>
        <v>1015.4</v>
      </c>
      <c r="AD50" s="29">
        <v>0</v>
      </c>
      <c r="AE50" s="36">
        <v>1015.4</v>
      </c>
      <c r="AF50" s="29">
        <v>0</v>
      </c>
      <c r="AG50" s="13">
        <f t="shared" si="291"/>
        <v>0</v>
      </c>
      <c r="AH50" s="29">
        <v>0</v>
      </c>
      <c r="AI50" s="36">
        <v>0</v>
      </c>
      <c r="AJ50" s="29">
        <v>0</v>
      </c>
      <c r="AK50" s="13">
        <f t="shared" si="292"/>
        <v>0</v>
      </c>
      <c r="AL50" s="29">
        <v>0</v>
      </c>
      <c r="AM50" s="36">
        <v>0</v>
      </c>
      <c r="AN50" s="29">
        <v>0</v>
      </c>
      <c r="AO50" s="13">
        <f t="shared" si="293"/>
        <v>0</v>
      </c>
      <c r="AP50" s="29">
        <v>0</v>
      </c>
      <c r="AQ50" s="36">
        <v>0</v>
      </c>
      <c r="AR50" s="29">
        <v>0</v>
      </c>
      <c r="AS50" s="13">
        <f t="shared" si="294"/>
        <v>0</v>
      </c>
      <c r="AT50" s="29">
        <v>0</v>
      </c>
      <c r="AU50" s="36">
        <v>0</v>
      </c>
      <c r="AV50" s="29">
        <v>0</v>
      </c>
      <c r="AW50" s="13">
        <f t="shared" si="295"/>
        <v>0</v>
      </c>
      <c r="AX50" s="29">
        <v>0</v>
      </c>
      <c r="AY50" s="36">
        <v>0</v>
      </c>
      <c r="AZ50" s="29">
        <v>0</v>
      </c>
    </row>
    <row r="51" spans="1:56" ht="63" outlineLevel="1" x14ac:dyDescent="0.25">
      <c r="A51" s="10" t="s">
        <v>527</v>
      </c>
      <c r="B51" s="19" t="s">
        <v>519</v>
      </c>
      <c r="C51" s="11" t="s">
        <v>22</v>
      </c>
      <c r="D51" s="11" t="s">
        <v>54</v>
      </c>
      <c r="E51" s="13">
        <f t="shared" ref="E51" si="297">I51+M51+Q51+U51+Y51+AC51+AG51+AK51+AO51</f>
        <v>1085</v>
      </c>
      <c r="F51" s="13">
        <f t="shared" ref="F51" si="298">J51+N51+R51+V51+Z51+AD51+AH51+AL51+AP51+AT51+AX51</f>
        <v>0</v>
      </c>
      <c r="G51" s="13">
        <f t="shared" ref="G51" si="299">K51+O51+S51+W51+AA51+AE51+AI51+AM51+AQ51+AU51+AY51</f>
        <v>1085</v>
      </c>
      <c r="H51" s="13">
        <f t="shared" ref="H51" si="300">L51+P51+T51+X51+AB51+AF51+AJ51+AN51+AR51+AV51+AZ51</f>
        <v>0</v>
      </c>
      <c r="I51" s="47">
        <f t="shared" ref="I51" si="301">K51</f>
        <v>0</v>
      </c>
      <c r="J51" s="29">
        <v>0</v>
      </c>
      <c r="K51" s="35">
        <v>0</v>
      </c>
      <c r="L51" s="29">
        <v>0</v>
      </c>
      <c r="M51" s="13">
        <f t="shared" ref="M51" si="302">O51</f>
        <v>0</v>
      </c>
      <c r="N51" s="29">
        <v>0</v>
      </c>
      <c r="O51" s="36">
        <v>0</v>
      </c>
      <c r="P51" s="29">
        <v>0</v>
      </c>
      <c r="Q51" s="13">
        <f t="shared" ref="Q51" si="303">S51</f>
        <v>0</v>
      </c>
      <c r="R51" s="29">
        <v>0</v>
      </c>
      <c r="S51" s="36">
        <f t="shared" si="198"/>
        <v>0</v>
      </c>
      <c r="T51" s="29">
        <v>0</v>
      </c>
      <c r="U51" s="13">
        <f t="shared" ref="U51" si="304">W51</f>
        <v>0</v>
      </c>
      <c r="V51" s="29">
        <v>0</v>
      </c>
      <c r="W51" s="36">
        <f t="shared" si="204"/>
        <v>0</v>
      </c>
      <c r="X51" s="29">
        <v>0</v>
      </c>
      <c r="Y51" s="13">
        <f t="shared" ref="Y51" si="305">AA51</f>
        <v>0</v>
      </c>
      <c r="Z51" s="29">
        <v>0</v>
      </c>
      <c r="AA51" s="36">
        <v>0</v>
      </c>
      <c r="AB51" s="29">
        <v>0</v>
      </c>
      <c r="AC51" s="13">
        <f t="shared" ref="AC51:AC52" si="306">AE51</f>
        <v>1085</v>
      </c>
      <c r="AD51" s="29">
        <v>0</v>
      </c>
      <c r="AE51" s="36">
        <v>1085</v>
      </c>
      <c r="AF51" s="29">
        <v>0</v>
      </c>
      <c r="AG51" s="13">
        <f t="shared" ref="AG51" si="307">AI51</f>
        <v>0</v>
      </c>
      <c r="AH51" s="29">
        <v>0</v>
      </c>
      <c r="AI51" s="36">
        <v>0</v>
      </c>
      <c r="AJ51" s="29">
        <v>0</v>
      </c>
      <c r="AK51" s="13">
        <f t="shared" ref="AK51" si="308">AM51</f>
        <v>0</v>
      </c>
      <c r="AL51" s="29">
        <v>0</v>
      </c>
      <c r="AM51" s="36">
        <v>0</v>
      </c>
      <c r="AN51" s="29">
        <v>0</v>
      </c>
      <c r="AO51" s="13">
        <f t="shared" ref="AO51" si="309">AQ51</f>
        <v>0</v>
      </c>
      <c r="AP51" s="29">
        <v>0</v>
      </c>
      <c r="AQ51" s="36">
        <v>0</v>
      </c>
      <c r="AR51" s="29">
        <v>0</v>
      </c>
      <c r="AS51" s="13">
        <f t="shared" ref="AS51" si="310">AU51</f>
        <v>0</v>
      </c>
      <c r="AT51" s="29">
        <v>0</v>
      </c>
      <c r="AU51" s="36">
        <v>0</v>
      </c>
      <c r="AV51" s="29">
        <v>0</v>
      </c>
      <c r="AW51" s="13">
        <f t="shared" ref="AW51" si="311">AY51</f>
        <v>0</v>
      </c>
      <c r="AX51" s="29">
        <v>0</v>
      </c>
      <c r="AY51" s="36">
        <v>0</v>
      </c>
      <c r="AZ51" s="29">
        <v>0</v>
      </c>
    </row>
    <row r="52" spans="1:56" s="94" customFormat="1" ht="47.25" outlineLevel="1" x14ac:dyDescent="0.25">
      <c r="A52" s="85" t="s">
        <v>537</v>
      </c>
      <c r="B52" s="105" t="s">
        <v>553</v>
      </c>
      <c r="C52" s="11" t="s">
        <v>22</v>
      </c>
      <c r="D52" s="11" t="s">
        <v>54</v>
      </c>
      <c r="E52" s="89">
        <f>G52</f>
        <v>1610</v>
      </c>
      <c r="F52" s="89"/>
      <c r="G52" s="89">
        <f>AE52</f>
        <v>1610</v>
      </c>
      <c r="H52" s="89"/>
      <c r="I52" s="106"/>
      <c r="J52" s="90"/>
      <c r="K52" s="107"/>
      <c r="L52" s="90"/>
      <c r="M52" s="89"/>
      <c r="N52" s="90"/>
      <c r="O52" s="97"/>
      <c r="P52" s="90"/>
      <c r="Q52" s="89"/>
      <c r="R52" s="90"/>
      <c r="S52" s="97"/>
      <c r="T52" s="90"/>
      <c r="U52" s="89"/>
      <c r="V52" s="90"/>
      <c r="W52" s="97"/>
      <c r="X52" s="90"/>
      <c r="Y52" s="89"/>
      <c r="Z52" s="90"/>
      <c r="AA52" s="97"/>
      <c r="AB52" s="90"/>
      <c r="AC52" s="89">
        <f t="shared" si="306"/>
        <v>1610</v>
      </c>
      <c r="AD52" s="90"/>
      <c r="AE52" s="97">
        <v>1610</v>
      </c>
      <c r="AF52" s="90"/>
      <c r="AG52" s="89"/>
      <c r="AH52" s="90"/>
      <c r="AI52" s="97"/>
      <c r="AJ52" s="90"/>
      <c r="AK52" s="89"/>
      <c r="AL52" s="90"/>
      <c r="AM52" s="97"/>
      <c r="AN52" s="90"/>
      <c r="AO52" s="89"/>
      <c r="AP52" s="90"/>
      <c r="AQ52" s="97"/>
      <c r="AR52" s="90"/>
      <c r="AS52" s="89"/>
      <c r="AT52" s="90"/>
      <c r="AU52" s="97"/>
      <c r="AV52" s="90"/>
      <c r="AW52" s="89"/>
      <c r="AX52" s="90"/>
      <c r="AY52" s="97"/>
      <c r="AZ52" s="90"/>
    </row>
    <row r="53" spans="1:56" ht="63" outlineLevel="1" x14ac:dyDescent="0.25">
      <c r="A53" s="10" t="s">
        <v>554</v>
      </c>
      <c r="B53" s="19" t="s">
        <v>308</v>
      </c>
      <c r="C53" s="11" t="s">
        <v>22</v>
      </c>
      <c r="D53" s="11" t="s">
        <v>22</v>
      </c>
      <c r="E53" s="13">
        <f t="shared" si="195"/>
        <v>95000</v>
      </c>
      <c r="F53" s="13">
        <f t="shared" ref="F53:H53" si="312">J53+N53+R53+V53+Z53+AD53+AH53+AL53+AP53+AT53+AX53</f>
        <v>0</v>
      </c>
      <c r="G53" s="13">
        <f t="shared" si="312"/>
        <v>95000</v>
      </c>
      <c r="H53" s="13">
        <f t="shared" si="312"/>
        <v>0</v>
      </c>
      <c r="I53" s="47">
        <f t="shared" ref="I53" si="313">K53</f>
        <v>0</v>
      </c>
      <c r="J53" s="29">
        <v>0</v>
      </c>
      <c r="K53" s="35">
        <v>0</v>
      </c>
      <c r="L53" s="29">
        <v>0</v>
      </c>
      <c r="M53" s="13">
        <f t="shared" ref="M53" si="314">O53</f>
        <v>0</v>
      </c>
      <c r="N53" s="29">
        <v>0</v>
      </c>
      <c r="O53" s="36">
        <v>0</v>
      </c>
      <c r="P53" s="29">
        <v>0</v>
      </c>
      <c r="Q53" s="13">
        <f t="shared" ref="Q53" si="315">S53</f>
        <v>0</v>
      </c>
      <c r="R53" s="29">
        <v>0</v>
      </c>
      <c r="S53" s="36">
        <f t="shared" si="198"/>
        <v>0</v>
      </c>
      <c r="T53" s="29">
        <v>0</v>
      </c>
      <c r="U53" s="13">
        <f t="shared" ref="U53" si="316">W53</f>
        <v>0</v>
      </c>
      <c r="V53" s="29">
        <v>0</v>
      </c>
      <c r="W53" s="36">
        <f t="shared" si="204"/>
        <v>0</v>
      </c>
      <c r="X53" s="29">
        <v>0</v>
      </c>
      <c r="Y53" s="13">
        <f t="shared" ref="Y53" si="317">AA53</f>
        <v>0</v>
      </c>
      <c r="Z53" s="29">
        <v>0</v>
      </c>
      <c r="AA53" s="36">
        <v>0</v>
      </c>
      <c r="AB53" s="29">
        <v>0</v>
      </c>
      <c r="AC53" s="13">
        <f t="shared" ref="AC53" si="318">AE53</f>
        <v>0</v>
      </c>
      <c r="AD53" s="29">
        <v>0</v>
      </c>
      <c r="AE53" s="36">
        <v>0</v>
      </c>
      <c r="AF53" s="29">
        <v>0</v>
      </c>
      <c r="AG53" s="89">
        <f t="shared" ref="AG53" si="319">AI53</f>
        <v>45000</v>
      </c>
      <c r="AH53" s="29">
        <v>0</v>
      </c>
      <c r="AI53" s="36">
        <f>85000-40000</f>
        <v>45000</v>
      </c>
      <c r="AJ53" s="29">
        <v>0</v>
      </c>
      <c r="AK53" s="13">
        <f t="shared" ref="AK53" si="320">AM53</f>
        <v>50000</v>
      </c>
      <c r="AL53" s="29">
        <v>0</v>
      </c>
      <c r="AM53" s="36">
        <v>50000</v>
      </c>
      <c r="AN53" s="29">
        <v>0</v>
      </c>
      <c r="AO53" s="13">
        <f t="shared" ref="AO53" si="321">AQ53</f>
        <v>0</v>
      </c>
      <c r="AP53" s="29">
        <v>0</v>
      </c>
      <c r="AQ53" s="36">
        <v>0</v>
      </c>
      <c r="AR53" s="29">
        <v>0</v>
      </c>
      <c r="AS53" s="13">
        <f t="shared" ref="AS53" si="322">AU53</f>
        <v>0</v>
      </c>
      <c r="AT53" s="29">
        <v>0</v>
      </c>
      <c r="AU53" s="36">
        <v>0</v>
      </c>
      <c r="AV53" s="29">
        <v>0</v>
      </c>
      <c r="AW53" s="13">
        <f t="shared" ref="AW53" si="323">AY53</f>
        <v>0</v>
      </c>
      <c r="AX53" s="29">
        <v>0</v>
      </c>
      <c r="AY53" s="36">
        <v>0</v>
      </c>
      <c r="AZ53" s="29">
        <v>0</v>
      </c>
    </row>
    <row r="54" spans="1:56" ht="43.5" customHeight="1" x14ac:dyDescent="0.25">
      <c r="A54" s="10" t="s">
        <v>24</v>
      </c>
      <c r="B54" s="145" t="s">
        <v>116</v>
      </c>
      <c r="C54" s="145"/>
      <c r="D54" s="145"/>
      <c r="E54" s="8">
        <f t="shared" ref="E54:AZ54" si="324">E55+E208</f>
        <v>542926.59999999986</v>
      </c>
      <c r="F54" s="8">
        <f t="shared" si="324"/>
        <v>0</v>
      </c>
      <c r="G54" s="8">
        <f t="shared" si="324"/>
        <v>542926.59999999986</v>
      </c>
      <c r="H54" s="8">
        <f t="shared" si="324"/>
        <v>0</v>
      </c>
      <c r="I54" s="8">
        <f t="shared" si="324"/>
        <v>11551.9</v>
      </c>
      <c r="J54" s="8">
        <f t="shared" si="324"/>
        <v>0</v>
      </c>
      <c r="K54" s="8">
        <f t="shared" si="324"/>
        <v>11551.9</v>
      </c>
      <c r="L54" s="8">
        <f t="shared" si="324"/>
        <v>0</v>
      </c>
      <c r="M54" s="8">
        <f t="shared" si="324"/>
        <v>86614.500000000029</v>
      </c>
      <c r="N54" s="8">
        <f t="shared" si="324"/>
        <v>0</v>
      </c>
      <c r="O54" s="8">
        <f t="shared" si="324"/>
        <v>86614.500000000029</v>
      </c>
      <c r="P54" s="8">
        <f t="shared" si="324"/>
        <v>0</v>
      </c>
      <c r="Q54" s="8">
        <f t="shared" si="324"/>
        <v>84930.7</v>
      </c>
      <c r="R54" s="8">
        <f t="shared" si="324"/>
        <v>0</v>
      </c>
      <c r="S54" s="8">
        <f t="shared" si="324"/>
        <v>84930.7</v>
      </c>
      <c r="T54" s="8">
        <f t="shared" si="324"/>
        <v>0</v>
      </c>
      <c r="U54" s="8">
        <f t="shared" si="324"/>
        <v>36754.5</v>
      </c>
      <c r="V54" s="8">
        <f t="shared" si="324"/>
        <v>0</v>
      </c>
      <c r="W54" s="8">
        <f t="shared" si="324"/>
        <v>36754.5</v>
      </c>
      <c r="X54" s="8">
        <f t="shared" si="324"/>
        <v>0</v>
      </c>
      <c r="Y54" s="8">
        <f t="shared" si="324"/>
        <v>83877</v>
      </c>
      <c r="Z54" s="8">
        <f t="shared" si="324"/>
        <v>0</v>
      </c>
      <c r="AA54" s="8">
        <f t="shared" si="324"/>
        <v>83877</v>
      </c>
      <c r="AB54" s="8">
        <f t="shared" si="324"/>
        <v>0</v>
      </c>
      <c r="AC54" s="8">
        <f t="shared" si="324"/>
        <v>179197.99999999997</v>
      </c>
      <c r="AD54" s="8">
        <f t="shared" si="324"/>
        <v>0</v>
      </c>
      <c r="AE54" s="8">
        <f t="shared" si="324"/>
        <v>179197.99999999997</v>
      </c>
      <c r="AF54" s="8">
        <f t="shared" si="324"/>
        <v>0</v>
      </c>
      <c r="AG54" s="8">
        <f t="shared" si="324"/>
        <v>30000</v>
      </c>
      <c r="AH54" s="8">
        <f t="shared" si="324"/>
        <v>0</v>
      </c>
      <c r="AI54" s="8">
        <f t="shared" si="324"/>
        <v>30000</v>
      </c>
      <c r="AJ54" s="8">
        <f t="shared" si="324"/>
        <v>0</v>
      </c>
      <c r="AK54" s="8">
        <f t="shared" si="324"/>
        <v>30000</v>
      </c>
      <c r="AL54" s="8">
        <f t="shared" si="324"/>
        <v>0</v>
      </c>
      <c r="AM54" s="8">
        <f t="shared" si="324"/>
        <v>30000</v>
      </c>
      <c r="AN54" s="8">
        <f t="shared" si="324"/>
        <v>0</v>
      </c>
      <c r="AO54" s="8">
        <f t="shared" si="324"/>
        <v>0</v>
      </c>
      <c r="AP54" s="8">
        <f t="shared" si="324"/>
        <v>0</v>
      </c>
      <c r="AQ54" s="8">
        <f t="shared" si="324"/>
        <v>0</v>
      </c>
      <c r="AR54" s="8">
        <f t="shared" si="324"/>
        <v>0</v>
      </c>
      <c r="AS54" s="8">
        <f t="shared" si="324"/>
        <v>0</v>
      </c>
      <c r="AT54" s="8">
        <f t="shared" si="324"/>
        <v>0</v>
      </c>
      <c r="AU54" s="8">
        <f t="shared" si="324"/>
        <v>0</v>
      </c>
      <c r="AV54" s="8">
        <f t="shared" si="324"/>
        <v>0</v>
      </c>
      <c r="AW54" s="8">
        <f t="shared" si="324"/>
        <v>0</v>
      </c>
      <c r="AX54" s="8">
        <f t="shared" si="324"/>
        <v>0</v>
      </c>
      <c r="AY54" s="8">
        <f t="shared" si="324"/>
        <v>0</v>
      </c>
      <c r="AZ54" s="8">
        <f t="shared" si="324"/>
        <v>0</v>
      </c>
    </row>
    <row r="55" spans="1:56" ht="43.5" customHeight="1" collapsed="1" x14ac:dyDescent="0.25">
      <c r="A55" s="10" t="s">
        <v>30</v>
      </c>
      <c r="B55" s="145" t="s">
        <v>115</v>
      </c>
      <c r="C55" s="145"/>
      <c r="D55" s="145"/>
      <c r="E55" s="8">
        <f t="shared" ref="E55:AZ55" si="325">SUM(E56:E206)</f>
        <v>538588.09999999986</v>
      </c>
      <c r="F55" s="8">
        <f t="shared" si="325"/>
        <v>0</v>
      </c>
      <c r="G55" s="8">
        <f t="shared" si="325"/>
        <v>538588.09999999986</v>
      </c>
      <c r="H55" s="8">
        <f t="shared" si="325"/>
        <v>0</v>
      </c>
      <c r="I55" s="8">
        <f t="shared" si="325"/>
        <v>10367.5</v>
      </c>
      <c r="J55" s="8">
        <f t="shared" si="325"/>
        <v>0</v>
      </c>
      <c r="K55" s="8">
        <f t="shared" si="325"/>
        <v>10367.5</v>
      </c>
      <c r="L55" s="8">
        <f t="shared" si="325"/>
        <v>0</v>
      </c>
      <c r="M55" s="8">
        <f t="shared" si="325"/>
        <v>85986.200000000026</v>
      </c>
      <c r="N55" s="8">
        <f t="shared" si="325"/>
        <v>0</v>
      </c>
      <c r="O55" s="8">
        <f t="shared" si="325"/>
        <v>85986.200000000026</v>
      </c>
      <c r="P55" s="8">
        <f t="shared" si="325"/>
        <v>0</v>
      </c>
      <c r="Q55" s="8">
        <f t="shared" si="325"/>
        <v>84930.7</v>
      </c>
      <c r="R55" s="8">
        <f t="shared" si="325"/>
        <v>0</v>
      </c>
      <c r="S55" s="8">
        <f t="shared" si="325"/>
        <v>84930.7</v>
      </c>
      <c r="T55" s="8">
        <f t="shared" si="325"/>
        <v>0</v>
      </c>
      <c r="U55" s="8">
        <f t="shared" si="325"/>
        <v>36754.5</v>
      </c>
      <c r="V55" s="8">
        <f t="shared" si="325"/>
        <v>0</v>
      </c>
      <c r="W55" s="8">
        <f t="shared" si="325"/>
        <v>36754.5</v>
      </c>
      <c r="X55" s="8">
        <f t="shared" si="325"/>
        <v>0</v>
      </c>
      <c r="Y55" s="8">
        <f t="shared" si="325"/>
        <v>83877</v>
      </c>
      <c r="Z55" s="8">
        <f t="shared" si="325"/>
        <v>0</v>
      </c>
      <c r="AA55" s="8">
        <f t="shared" si="325"/>
        <v>83877</v>
      </c>
      <c r="AB55" s="8">
        <f t="shared" si="325"/>
        <v>0</v>
      </c>
      <c r="AC55" s="8">
        <f t="shared" si="325"/>
        <v>176672.19999999998</v>
      </c>
      <c r="AD55" s="8">
        <f t="shared" si="325"/>
        <v>0</v>
      </c>
      <c r="AE55" s="8">
        <f t="shared" si="325"/>
        <v>176672.19999999998</v>
      </c>
      <c r="AF55" s="8">
        <f t="shared" si="325"/>
        <v>0</v>
      </c>
      <c r="AG55" s="8">
        <f t="shared" si="325"/>
        <v>30000</v>
      </c>
      <c r="AH55" s="8">
        <f t="shared" si="325"/>
        <v>0</v>
      </c>
      <c r="AI55" s="8">
        <f t="shared" si="325"/>
        <v>30000</v>
      </c>
      <c r="AJ55" s="8">
        <f t="shared" si="325"/>
        <v>0</v>
      </c>
      <c r="AK55" s="8">
        <f t="shared" si="325"/>
        <v>30000</v>
      </c>
      <c r="AL55" s="8">
        <f t="shared" si="325"/>
        <v>0</v>
      </c>
      <c r="AM55" s="8">
        <f t="shared" si="325"/>
        <v>30000</v>
      </c>
      <c r="AN55" s="8">
        <f t="shared" si="325"/>
        <v>0</v>
      </c>
      <c r="AO55" s="8">
        <f t="shared" si="325"/>
        <v>0</v>
      </c>
      <c r="AP55" s="8">
        <f t="shared" si="325"/>
        <v>0</v>
      </c>
      <c r="AQ55" s="8">
        <f t="shared" si="325"/>
        <v>0</v>
      </c>
      <c r="AR55" s="8">
        <f t="shared" si="325"/>
        <v>0</v>
      </c>
      <c r="AS55" s="8">
        <f t="shared" si="325"/>
        <v>0</v>
      </c>
      <c r="AT55" s="8">
        <f t="shared" si="325"/>
        <v>0</v>
      </c>
      <c r="AU55" s="8">
        <f t="shared" si="325"/>
        <v>0</v>
      </c>
      <c r="AV55" s="8">
        <f t="shared" si="325"/>
        <v>0</v>
      </c>
      <c r="AW55" s="8">
        <f t="shared" si="325"/>
        <v>0</v>
      </c>
      <c r="AX55" s="8">
        <f t="shared" si="325"/>
        <v>0</v>
      </c>
      <c r="AY55" s="8">
        <f t="shared" si="325"/>
        <v>0</v>
      </c>
      <c r="AZ55" s="8">
        <f t="shared" si="325"/>
        <v>0</v>
      </c>
    </row>
    <row r="56" spans="1:56" ht="47.25" hidden="1" outlineLevel="1" x14ac:dyDescent="0.25">
      <c r="A56" s="10" t="s">
        <v>82</v>
      </c>
      <c r="B56" s="20" t="s">
        <v>55</v>
      </c>
      <c r="C56" s="11" t="s">
        <v>22</v>
      </c>
      <c r="D56" s="11" t="s">
        <v>54</v>
      </c>
      <c r="E56" s="13">
        <f t="shared" ref="E56:E87" si="326">I56+M56+Q56+U56+Y56+AC56+AG56+AK56+AO56</f>
        <v>2351.6999999999998</v>
      </c>
      <c r="F56" s="13">
        <f t="shared" ref="F56:F87" si="327">J56+N56+R56+V56+Z56+AD56+AH56+AL56+AP56</f>
        <v>0</v>
      </c>
      <c r="G56" s="13">
        <f t="shared" ref="G56:G87" si="328">K56+O56+S56+W56+AA56+AE56+AI56+AM56+AQ56</f>
        <v>2351.6999999999998</v>
      </c>
      <c r="H56" s="13">
        <f t="shared" ref="H56:H87" si="329">L56+P56+T56+X56+AB56+AF56+AJ56+AN56+AR56</f>
        <v>0</v>
      </c>
      <c r="I56" s="13">
        <f t="shared" ref="I56:I57" si="330">K56</f>
        <v>2351.6999999999998</v>
      </c>
      <c r="J56" s="29">
        <v>0</v>
      </c>
      <c r="K56" s="13">
        <f>3223.2-871.5</f>
        <v>2351.6999999999998</v>
      </c>
      <c r="L56" s="29">
        <v>0</v>
      </c>
      <c r="M56" s="13">
        <f t="shared" ref="M56:M59" si="331">O56</f>
        <v>0</v>
      </c>
      <c r="N56" s="29">
        <v>0</v>
      </c>
      <c r="O56" s="29">
        <v>0</v>
      </c>
      <c r="P56" s="29">
        <v>0</v>
      </c>
      <c r="Q56" s="13">
        <f t="shared" ref="Q56:Q59" si="332">S56</f>
        <v>0</v>
      </c>
      <c r="R56" s="29">
        <v>0</v>
      </c>
      <c r="S56" s="29">
        <v>0</v>
      </c>
      <c r="T56" s="29">
        <v>0</v>
      </c>
      <c r="U56" s="13">
        <f t="shared" ref="U56:U59" si="333">W56</f>
        <v>0</v>
      </c>
      <c r="V56" s="29">
        <v>0</v>
      </c>
      <c r="W56" s="29">
        <v>0</v>
      </c>
      <c r="X56" s="29">
        <v>0</v>
      </c>
      <c r="Y56" s="13">
        <f t="shared" ref="Y56:Y59" si="334">AA56</f>
        <v>0</v>
      </c>
      <c r="Z56" s="29">
        <v>0</v>
      </c>
      <c r="AA56" s="29">
        <v>0</v>
      </c>
      <c r="AB56" s="29">
        <v>0</v>
      </c>
      <c r="AC56" s="13">
        <f t="shared" ref="AC56:AC59" si="335">AE56</f>
        <v>0</v>
      </c>
      <c r="AD56" s="29">
        <v>0</v>
      </c>
      <c r="AE56" s="29">
        <v>0</v>
      </c>
      <c r="AF56" s="29">
        <v>0</v>
      </c>
      <c r="AG56" s="13">
        <f t="shared" ref="AG56:AG59" si="336">AI56</f>
        <v>0</v>
      </c>
      <c r="AH56" s="29">
        <v>0</v>
      </c>
      <c r="AI56" s="29">
        <v>0</v>
      </c>
      <c r="AJ56" s="29">
        <v>0</v>
      </c>
      <c r="AK56" s="13">
        <f t="shared" ref="AK56:AK59" si="337">AM56</f>
        <v>0</v>
      </c>
      <c r="AL56" s="29">
        <v>0</v>
      </c>
      <c r="AM56" s="29">
        <v>0</v>
      </c>
      <c r="AN56" s="29">
        <v>0</v>
      </c>
      <c r="AO56" s="13">
        <f t="shared" ref="AO56:AO59" si="338">AQ56</f>
        <v>0</v>
      </c>
      <c r="AP56" s="29">
        <v>0</v>
      </c>
      <c r="AQ56" s="29">
        <v>0</v>
      </c>
      <c r="AR56" s="29">
        <v>0</v>
      </c>
      <c r="AS56" s="13">
        <f t="shared" ref="AS56:AS59" si="339">AU56</f>
        <v>0</v>
      </c>
      <c r="AT56" s="29">
        <v>0</v>
      </c>
      <c r="AU56" s="29">
        <v>0</v>
      </c>
      <c r="AV56" s="29">
        <v>0</v>
      </c>
      <c r="AW56" s="13">
        <f t="shared" ref="AW56:AW59" si="340">AY56</f>
        <v>0</v>
      </c>
      <c r="AX56" s="29">
        <v>0</v>
      </c>
      <c r="AY56" s="29">
        <v>0</v>
      </c>
      <c r="AZ56" s="29">
        <v>0</v>
      </c>
    </row>
    <row r="57" spans="1:56" ht="47.25" hidden="1" outlineLevel="1" x14ac:dyDescent="0.25">
      <c r="A57" s="10" t="s">
        <v>83</v>
      </c>
      <c r="B57" s="20" t="s">
        <v>47</v>
      </c>
      <c r="C57" s="11" t="s">
        <v>22</v>
      </c>
      <c r="D57" s="11" t="s">
        <v>54</v>
      </c>
      <c r="E57" s="13">
        <f t="shared" si="326"/>
        <v>490.8</v>
      </c>
      <c r="F57" s="13">
        <f t="shared" si="327"/>
        <v>0</v>
      </c>
      <c r="G57" s="13">
        <f t="shared" si="328"/>
        <v>490.8</v>
      </c>
      <c r="H57" s="13">
        <f t="shared" si="329"/>
        <v>0</v>
      </c>
      <c r="I57" s="13">
        <f t="shared" si="330"/>
        <v>490.8</v>
      </c>
      <c r="J57" s="29">
        <v>0</v>
      </c>
      <c r="K57" s="13">
        <v>490.8</v>
      </c>
      <c r="L57" s="29">
        <v>0</v>
      </c>
      <c r="M57" s="13">
        <f t="shared" si="331"/>
        <v>0</v>
      </c>
      <c r="N57" s="29">
        <v>0</v>
      </c>
      <c r="O57" s="29">
        <v>0</v>
      </c>
      <c r="P57" s="29">
        <v>0</v>
      </c>
      <c r="Q57" s="13">
        <f t="shared" si="332"/>
        <v>0</v>
      </c>
      <c r="R57" s="29">
        <v>0</v>
      </c>
      <c r="S57" s="29">
        <v>0</v>
      </c>
      <c r="T57" s="29">
        <v>0</v>
      </c>
      <c r="U57" s="13">
        <f t="shared" si="333"/>
        <v>0</v>
      </c>
      <c r="V57" s="29">
        <v>0</v>
      </c>
      <c r="W57" s="29">
        <v>0</v>
      </c>
      <c r="X57" s="29">
        <v>0</v>
      </c>
      <c r="Y57" s="13">
        <f t="shared" si="334"/>
        <v>0</v>
      </c>
      <c r="Z57" s="29">
        <v>0</v>
      </c>
      <c r="AA57" s="29">
        <v>0</v>
      </c>
      <c r="AB57" s="29">
        <v>0</v>
      </c>
      <c r="AC57" s="13">
        <f t="shared" si="335"/>
        <v>0</v>
      </c>
      <c r="AD57" s="29">
        <v>0</v>
      </c>
      <c r="AE57" s="29">
        <v>0</v>
      </c>
      <c r="AF57" s="29">
        <v>0</v>
      </c>
      <c r="AG57" s="13">
        <f t="shared" si="336"/>
        <v>0</v>
      </c>
      <c r="AH57" s="29">
        <v>0</v>
      </c>
      <c r="AI57" s="29">
        <v>0</v>
      </c>
      <c r="AJ57" s="29">
        <v>0</v>
      </c>
      <c r="AK57" s="13">
        <f t="shared" si="337"/>
        <v>0</v>
      </c>
      <c r="AL57" s="29">
        <v>0</v>
      </c>
      <c r="AM57" s="29">
        <v>0</v>
      </c>
      <c r="AN57" s="29">
        <v>0</v>
      </c>
      <c r="AO57" s="13">
        <f t="shared" si="338"/>
        <v>0</v>
      </c>
      <c r="AP57" s="29">
        <v>0</v>
      </c>
      <c r="AQ57" s="29">
        <v>0</v>
      </c>
      <c r="AR57" s="29">
        <v>0</v>
      </c>
      <c r="AS57" s="13">
        <f t="shared" si="339"/>
        <v>0</v>
      </c>
      <c r="AT57" s="29">
        <v>0</v>
      </c>
      <c r="AU57" s="29">
        <v>0</v>
      </c>
      <c r="AV57" s="29">
        <v>0</v>
      </c>
      <c r="AW57" s="13">
        <f t="shared" si="340"/>
        <v>0</v>
      </c>
      <c r="AX57" s="29">
        <v>0</v>
      </c>
      <c r="AY57" s="29">
        <v>0</v>
      </c>
      <c r="AZ57" s="29">
        <v>0</v>
      </c>
    </row>
    <row r="58" spans="1:56" ht="63" hidden="1" outlineLevel="1" x14ac:dyDescent="0.25">
      <c r="A58" s="10" t="s">
        <v>84</v>
      </c>
      <c r="B58" s="20" t="s">
        <v>56</v>
      </c>
      <c r="C58" s="11" t="s">
        <v>22</v>
      </c>
      <c r="D58" s="11" t="s">
        <v>54</v>
      </c>
      <c r="E58" s="13">
        <f t="shared" si="326"/>
        <v>438.1</v>
      </c>
      <c r="F58" s="13">
        <f t="shared" si="327"/>
        <v>0</v>
      </c>
      <c r="G58" s="13">
        <f t="shared" si="328"/>
        <v>438.1</v>
      </c>
      <c r="H58" s="13">
        <f t="shared" si="329"/>
        <v>0</v>
      </c>
      <c r="I58" s="13">
        <f t="shared" ref="I58" si="341">K58</f>
        <v>438.1</v>
      </c>
      <c r="J58" s="29">
        <v>0</v>
      </c>
      <c r="K58" s="13">
        <f>231+207.1</f>
        <v>438.1</v>
      </c>
      <c r="L58" s="29">
        <v>0</v>
      </c>
      <c r="M58" s="13">
        <f t="shared" si="331"/>
        <v>0</v>
      </c>
      <c r="N58" s="29">
        <v>0</v>
      </c>
      <c r="O58" s="29">
        <v>0</v>
      </c>
      <c r="P58" s="29">
        <v>0</v>
      </c>
      <c r="Q58" s="13">
        <f t="shared" si="332"/>
        <v>0</v>
      </c>
      <c r="R58" s="29">
        <v>0</v>
      </c>
      <c r="S58" s="29">
        <v>0</v>
      </c>
      <c r="T58" s="29">
        <v>0</v>
      </c>
      <c r="U58" s="13">
        <f t="shared" si="333"/>
        <v>0</v>
      </c>
      <c r="V58" s="29">
        <v>0</v>
      </c>
      <c r="W58" s="29">
        <v>0</v>
      </c>
      <c r="X58" s="29">
        <v>0</v>
      </c>
      <c r="Y58" s="13">
        <f t="shared" si="334"/>
        <v>0</v>
      </c>
      <c r="Z58" s="29">
        <v>0</v>
      </c>
      <c r="AA58" s="29">
        <v>0</v>
      </c>
      <c r="AB58" s="29">
        <v>0</v>
      </c>
      <c r="AC58" s="13">
        <f t="shared" si="335"/>
        <v>0</v>
      </c>
      <c r="AD58" s="29">
        <v>0</v>
      </c>
      <c r="AE58" s="29">
        <v>0</v>
      </c>
      <c r="AF58" s="29">
        <v>0</v>
      </c>
      <c r="AG58" s="13">
        <f t="shared" si="336"/>
        <v>0</v>
      </c>
      <c r="AH58" s="29">
        <v>0</v>
      </c>
      <c r="AI58" s="29">
        <v>0</v>
      </c>
      <c r="AJ58" s="29">
        <v>0</v>
      </c>
      <c r="AK58" s="13">
        <f t="shared" si="337"/>
        <v>0</v>
      </c>
      <c r="AL58" s="29">
        <v>0</v>
      </c>
      <c r="AM58" s="29">
        <v>0</v>
      </c>
      <c r="AN58" s="29">
        <v>0</v>
      </c>
      <c r="AO58" s="13">
        <f t="shared" si="338"/>
        <v>0</v>
      </c>
      <c r="AP58" s="29">
        <v>0</v>
      </c>
      <c r="AQ58" s="29">
        <v>0</v>
      </c>
      <c r="AR58" s="29">
        <v>0</v>
      </c>
      <c r="AS58" s="13">
        <f t="shared" si="339"/>
        <v>0</v>
      </c>
      <c r="AT58" s="29">
        <v>0</v>
      </c>
      <c r="AU58" s="29">
        <v>0</v>
      </c>
      <c r="AV58" s="29">
        <v>0</v>
      </c>
      <c r="AW58" s="13">
        <f t="shared" si="340"/>
        <v>0</v>
      </c>
      <c r="AX58" s="29">
        <v>0</v>
      </c>
      <c r="AY58" s="29">
        <v>0</v>
      </c>
      <c r="AZ58" s="29">
        <v>0</v>
      </c>
    </row>
    <row r="59" spans="1:56" ht="63" hidden="1" outlineLevel="1" x14ac:dyDescent="0.25">
      <c r="A59" s="10" t="s">
        <v>85</v>
      </c>
      <c r="B59" s="20" t="s">
        <v>57</v>
      </c>
      <c r="C59" s="11" t="s">
        <v>22</v>
      </c>
      <c r="D59" s="11" t="s">
        <v>54</v>
      </c>
      <c r="E59" s="13">
        <f t="shared" si="326"/>
        <v>95</v>
      </c>
      <c r="F59" s="13">
        <f t="shared" si="327"/>
        <v>0</v>
      </c>
      <c r="G59" s="13">
        <f t="shared" si="328"/>
        <v>95</v>
      </c>
      <c r="H59" s="13">
        <f t="shared" si="329"/>
        <v>0</v>
      </c>
      <c r="I59" s="13">
        <f t="shared" ref="I59" si="342">K59</f>
        <v>95</v>
      </c>
      <c r="J59" s="29">
        <v>0</v>
      </c>
      <c r="K59" s="13">
        <f>73.1+21.9</f>
        <v>95</v>
      </c>
      <c r="L59" s="29">
        <v>0</v>
      </c>
      <c r="M59" s="13">
        <f t="shared" si="331"/>
        <v>0</v>
      </c>
      <c r="N59" s="29">
        <v>0</v>
      </c>
      <c r="O59" s="29">
        <v>0</v>
      </c>
      <c r="P59" s="29">
        <v>0</v>
      </c>
      <c r="Q59" s="13">
        <f t="shared" si="332"/>
        <v>0</v>
      </c>
      <c r="R59" s="29">
        <v>0</v>
      </c>
      <c r="S59" s="29">
        <v>0</v>
      </c>
      <c r="T59" s="29">
        <v>0</v>
      </c>
      <c r="U59" s="13">
        <f t="shared" si="333"/>
        <v>0</v>
      </c>
      <c r="V59" s="29">
        <v>0</v>
      </c>
      <c r="W59" s="29">
        <v>0</v>
      </c>
      <c r="X59" s="29">
        <v>0</v>
      </c>
      <c r="Y59" s="13">
        <f t="shared" si="334"/>
        <v>0</v>
      </c>
      <c r="Z59" s="29">
        <v>0</v>
      </c>
      <c r="AA59" s="29">
        <v>0</v>
      </c>
      <c r="AB59" s="29">
        <v>0</v>
      </c>
      <c r="AC59" s="13">
        <f t="shared" si="335"/>
        <v>0</v>
      </c>
      <c r="AD59" s="29">
        <v>0</v>
      </c>
      <c r="AE59" s="29">
        <v>0</v>
      </c>
      <c r="AF59" s="29">
        <v>0</v>
      </c>
      <c r="AG59" s="13">
        <f t="shared" si="336"/>
        <v>0</v>
      </c>
      <c r="AH59" s="29">
        <v>0</v>
      </c>
      <c r="AI59" s="29">
        <v>0</v>
      </c>
      <c r="AJ59" s="29">
        <v>0</v>
      </c>
      <c r="AK59" s="13">
        <f t="shared" si="337"/>
        <v>0</v>
      </c>
      <c r="AL59" s="29">
        <v>0</v>
      </c>
      <c r="AM59" s="29">
        <v>0</v>
      </c>
      <c r="AN59" s="29">
        <v>0</v>
      </c>
      <c r="AO59" s="13">
        <f t="shared" si="338"/>
        <v>0</v>
      </c>
      <c r="AP59" s="29">
        <v>0</v>
      </c>
      <c r="AQ59" s="29">
        <v>0</v>
      </c>
      <c r="AR59" s="29">
        <v>0</v>
      </c>
      <c r="AS59" s="13">
        <f t="shared" si="339"/>
        <v>0</v>
      </c>
      <c r="AT59" s="29">
        <v>0</v>
      </c>
      <c r="AU59" s="29">
        <v>0</v>
      </c>
      <c r="AV59" s="29">
        <v>0</v>
      </c>
      <c r="AW59" s="13">
        <f t="shared" si="340"/>
        <v>0</v>
      </c>
      <c r="AX59" s="29">
        <v>0</v>
      </c>
      <c r="AY59" s="29">
        <v>0</v>
      </c>
      <c r="AZ59" s="29">
        <v>0</v>
      </c>
    </row>
    <row r="60" spans="1:56" ht="63" hidden="1" outlineLevel="1" x14ac:dyDescent="0.25">
      <c r="A60" s="10" t="s">
        <v>86</v>
      </c>
      <c r="B60" s="20" t="s">
        <v>77</v>
      </c>
      <c r="C60" s="11" t="s">
        <v>22</v>
      </c>
      <c r="D60" s="11" t="s">
        <v>54</v>
      </c>
      <c r="E60" s="13">
        <f t="shared" si="326"/>
        <v>4000</v>
      </c>
      <c r="F60" s="13">
        <f t="shared" si="327"/>
        <v>0</v>
      </c>
      <c r="G60" s="13">
        <f t="shared" si="328"/>
        <v>4000</v>
      </c>
      <c r="H60" s="13">
        <f t="shared" si="329"/>
        <v>0</v>
      </c>
      <c r="I60" s="13">
        <f t="shared" ref="I60" si="343">K60</f>
        <v>4000</v>
      </c>
      <c r="J60" s="29">
        <v>0</v>
      </c>
      <c r="K60" s="13">
        <v>4000</v>
      </c>
      <c r="L60" s="29">
        <v>0</v>
      </c>
      <c r="M60" s="13">
        <f t="shared" ref="M60" si="344">O60</f>
        <v>0</v>
      </c>
      <c r="N60" s="29">
        <v>0</v>
      </c>
      <c r="O60" s="29">
        <v>0</v>
      </c>
      <c r="P60" s="29">
        <v>0</v>
      </c>
      <c r="Q60" s="13">
        <f t="shared" ref="Q60" si="345">S60</f>
        <v>0</v>
      </c>
      <c r="R60" s="29">
        <v>0</v>
      </c>
      <c r="S60" s="29">
        <v>0</v>
      </c>
      <c r="T60" s="29">
        <v>0</v>
      </c>
      <c r="U60" s="13">
        <f t="shared" ref="U60" si="346">W60</f>
        <v>0</v>
      </c>
      <c r="V60" s="29">
        <v>0</v>
      </c>
      <c r="W60" s="29">
        <v>0</v>
      </c>
      <c r="X60" s="29">
        <v>0</v>
      </c>
      <c r="Y60" s="13">
        <f t="shared" ref="Y60" si="347">AA60</f>
        <v>0</v>
      </c>
      <c r="Z60" s="29">
        <v>0</v>
      </c>
      <c r="AA60" s="29">
        <v>0</v>
      </c>
      <c r="AB60" s="29">
        <v>0</v>
      </c>
      <c r="AC60" s="13">
        <f t="shared" ref="AC60" si="348">AE60</f>
        <v>0</v>
      </c>
      <c r="AD60" s="29">
        <v>0</v>
      </c>
      <c r="AE60" s="29">
        <v>0</v>
      </c>
      <c r="AF60" s="29">
        <v>0</v>
      </c>
      <c r="AG60" s="13">
        <f t="shared" ref="AG60" si="349">AI60</f>
        <v>0</v>
      </c>
      <c r="AH60" s="29">
        <v>0</v>
      </c>
      <c r="AI60" s="29">
        <v>0</v>
      </c>
      <c r="AJ60" s="29">
        <v>0</v>
      </c>
      <c r="AK60" s="13">
        <f t="shared" ref="AK60" si="350">AM60</f>
        <v>0</v>
      </c>
      <c r="AL60" s="29">
        <v>0</v>
      </c>
      <c r="AM60" s="29">
        <v>0</v>
      </c>
      <c r="AN60" s="29">
        <v>0</v>
      </c>
      <c r="AO60" s="13">
        <f t="shared" ref="AO60" si="351">AQ60</f>
        <v>0</v>
      </c>
      <c r="AP60" s="29">
        <v>0</v>
      </c>
      <c r="AQ60" s="29">
        <v>0</v>
      </c>
      <c r="AR60" s="29">
        <v>0</v>
      </c>
      <c r="AS60" s="13">
        <f t="shared" ref="AS60" si="352">AU60</f>
        <v>0</v>
      </c>
      <c r="AT60" s="29">
        <v>0</v>
      </c>
      <c r="AU60" s="29">
        <v>0</v>
      </c>
      <c r="AV60" s="29">
        <v>0</v>
      </c>
      <c r="AW60" s="13">
        <f t="shared" ref="AW60" si="353">AY60</f>
        <v>0</v>
      </c>
      <c r="AX60" s="29">
        <v>0</v>
      </c>
      <c r="AY60" s="29">
        <v>0</v>
      </c>
      <c r="AZ60" s="29">
        <v>0</v>
      </c>
    </row>
    <row r="61" spans="1:56" ht="47.25" hidden="1" outlineLevel="1" x14ac:dyDescent="0.25">
      <c r="A61" s="10" t="s">
        <v>87</v>
      </c>
      <c r="B61" s="20" t="s">
        <v>78</v>
      </c>
      <c r="C61" s="11" t="s">
        <v>22</v>
      </c>
      <c r="D61" s="11" t="s">
        <v>54</v>
      </c>
      <c r="E61" s="13">
        <f t="shared" si="326"/>
        <v>1028.5</v>
      </c>
      <c r="F61" s="13">
        <f t="shared" si="327"/>
        <v>0</v>
      </c>
      <c r="G61" s="13">
        <f t="shared" si="328"/>
        <v>1028.5</v>
      </c>
      <c r="H61" s="13">
        <f t="shared" si="329"/>
        <v>0</v>
      </c>
      <c r="I61" s="13">
        <f t="shared" ref="I61" si="354">K61</f>
        <v>1028.5</v>
      </c>
      <c r="J61" s="29">
        <v>0</v>
      </c>
      <c r="K61" s="13">
        <f>1754.8-726.3</f>
        <v>1028.5</v>
      </c>
      <c r="L61" s="29">
        <v>0</v>
      </c>
      <c r="M61" s="13">
        <f t="shared" ref="M61" si="355">O61</f>
        <v>0</v>
      </c>
      <c r="N61" s="29">
        <v>0</v>
      </c>
      <c r="O61" s="29">
        <v>0</v>
      </c>
      <c r="P61" s="29">
        <v>0</v>
      </c>
      <c r="Q61" s="13">
        <f t="shared" ref="Q61" si="356">S61</f>
        <v>0</v>
      </c>
      <c r="R61" s="29">
        <v>0</v>
      </c>
      <c r="S61" s="29">
        <v>0</v>
      </c>
      <c r="T61" s="29">
        <v>0</v>
      </c>
      <c r="U61" s="13">
        <f t="shared" ref="U61" si="357">W61</f>
        <v>0</v>
      </c>
      <c r="V61" s="29">
        <v>0</v>
      </c>
      <c r="W61" s="29">
        <v>0</v>
      </c>
      <c r="X61" s="29">
        <v>0</v>
      </c>
      <c r="Y61" s="13">
        <f t="shared" ref="Y61" si="358">AA61</f>
        <v>0</v>
      </c>
      <c r="Z61" s="29">
        <v>0</v>
      </c>
      <c r="AA61" s="29">
        <v>0</v>
      </c>
      <c r="AB61" s="29">
        <v>0</v>
      </c>
      <c r="AC61" s="13">
        <f t="shared" ref="AC61" si="359">AE61</f>
        <v>0</v>
      </c>
      <c r="AD61" s="29">
        <v>0</v>
      </c>
      <c r="AE61" s="29">
        <v>0</v>
      </c>
      <c r="AF61" s="29">
        <v>0</v>
      </c>
      <c r="AG61" s="13">
        <f t="shared" ref="AG61" si="360">AI61</f>
        <v>0</v>
      </c>
      <c r="AH61" s="29">
        <v>0</v>
      </c>
      <c r="AI61" s="29">
        <v>0</v>
      </c>
      <c r="AJ61" s="29">
        <v>0</v>
      </c>
      <c r="AK61" s="13">
        <f t="shared" ref="AK61" si="361">AM61</f>
        <v>0</v>
      </c>
      <c r="AL61" s="29">
        <v>0</v>
      </c>
      <c r="AM61" s="29">
        <v>0</v>
      </c>
      <c r="AN61" s="29">
        <v>0</v>
      </c>
      <c r="AO61" s="13">
        <f t="shared" ref="AO61" si="362">AQ61</f>
        <v>0</v>
      </c>
      <c r="AP61" s="29">
        <v>0</v>
      </c>
      <c r="AQ61" s="29">
        <v>0</v>
      </c>
      <c r="AR61" s="29">
        <v>0</v>
      </c>
      <c r="AS61" s="13">
        <f t="shared" ref="AS61" si="363">AU61</f>
        <v>0</v>
      </c>
      <c r="AT61" s="29">
        <v>0</v>
      </c>
      <c r="AU61" s="29">
        <v>0</v>
      </c>
      <c r="AV61" s="29">
        <v>0</v>
      </c>
      <c r="AW61" s="13">
        <f t="shared" ref="AW61" si="364">AY61</f>
        <v>0</v>
      </c>
      <c r="AX61" s="29">
        <v>0</v>
      </c>
      <c r="AY61" s="29">
        <v>0</v>
      </c>
      <c r="AZ61" s="29">
        <v>0</v>
      </c>
    </row>
    <row r="62" spans="1:56" ht="47.25" hidden="1" outlineLevel="1" x14ac:dyDescent="0.25">
      <c r="A62" s="10" t="s">
        <v>88</v>
      </c>
      <c r="B62" s="20" t="s">
        <v>79</v>
      </c>
      <c r="C62" s="11" t="s">
        <v>22</v>
      </c>
      <c r="D62" s="11" t="s">
        <v>54</v>
      </c>
      <c r="E62" s="13">
        <f t="shared" si="326"/>
        <v>2697.2</v>
      </c>
      <c r="F62" s="13">
        <f t="shared" si="327"/>
        <v>0</v>
      </c>
      <c r="G62" s="13">
        <f t="shared" si="328"/>
        <v>2697.2</v>
      </c>
      <c r="H62" s="13">
        <f t="shared" si="329"/>
        <v>0</v>
      </c>
      <c r="I62" s="13">
        <f t="shared" ref="I62" si="365">K62</f>
        <v>0</v>
      </c>
      <c r="J62" s="29">
        <v>0</v>
      </c>
      <c r="K62" s="13">
        <f>3315-3315</f>
        <v>0</v>
      </c>
      <c r="L62" s="29">
        <v>0</v>
      </c>
      <c r="M62" s="13">
        <f t="shared" ref="M62" si="366">O62</f>
        <v>2697.2</v>
      </c>
      <c r="N62" s="29">
        <v>0</v>
      </c>
      <c r="O62" s="36">
        <v>2697.2</v>
      </c>
      <c r="P62" s="29">
        <v>0</v>
      </c>
      <c r="Q62" s="13">
        <f t="shared" ref="Q62" si="367">S62</f>
        <v>0</v>
      </c>
      <c r="R62" s="29">
        <v>0</v>
      </c>
      <c r="S62" s="29">
        <v>0</v>
      </c>
      <c r="T62" s="29">
        <v>0</v>
      </c>
      <c r="U62" s="13">
        <f t="shared" ref="U62" si="368">W62</f>
        <v>0</v>
      </c>
      <c r="V62" s="29">
        <v>0</v>
      </c>
      <c r="W62" s="29">
        <v>0</v>
      </c>
      <c r="X62" s="29">
        <v>0</v>
      </c>
      <c r="Y62" s="13">
        <f t="shared" ref="Y62" si="369">AA62</f>
        <v>0</v>
      </c>
      <c r="Z62" s="29">
        <v>0</v>
      </c>
      <c r="AA62" s="29">
        <v>0</v>
      </c>
      <c r="AB62" s="29">
        <v>0</v>
      </c>
      <c r="AC62" s="13">
        <f t="shared" ref="AC62" si="370">AE62</f>
        <v>0</v>
      </c>
      <c r="AD62" s="29">
        <v>0</v>
      </c>
      <c r="AE62" s="29">
        <v>0</v>
      </c>
      <c r="AF62" s="29">
        <v>0</v>
      </c>
      <c r="AG62" s="13">
        <f t="shared" ref="AG62" si="371">AI62</f>
        <v>0</v>
      </c>
      <c r="AH62" s="29">
        <v>0</v>
      </c>
      <c r="AI62" s="29">
        <v>0</v>
      </c>
      <c r="AJ62" s="29">
        <v>0</v>
      </c>
      <c r="AK62" s="13">
        <f t="shared" ref="AK62" si="372">AM62</f>
        <v>0</v>
      </c>
      <c r="AL62" s="29">
        <v>0</v>
      </c>
      <c r="AM62" s="29">
        <v>0</v>
      </c>
      <c r="AN62" s="29">
        <v>0</v>
      </c>
      <c r="AO62" s="13">
        <f t="shared" ref="AO62" si="373">AQ62</f>
        <v>0</v>
      </c>
      <c r="AP62" s="29">
        <v>0</v>
      </c>
      <c r="AQ62" s="29">
        <v>0</v>
      </c>
      <c r="AR62" s="29">
        <v>0</v>
      </c>
      <c r="AS62" s="13">
        <f t="shared" ref="AS62" si="374">AU62</f>
        <v>0</v>
      </c>
      <c r="AT62" s="29">
        <v>0</v>
      </c>
      <c r="AU62" s="29">
        <v>0</v>
      </c>
      <c r="AV62" s="29">
        <v>0</v>
      </c>
      <c r="AW62" s="13">
        <f t="shared" ref="AW62" si="375">AY62</f>
        <v>0</v>
      </c>
      <c r="AX62" s="29">
        <v>0</v>
      </c>
      <c r="AY62" s="29">
        <v>0</v>
      </c>
      <c r="AZ62" s="29">
        <v>0</v>
      </c>
      <c r="BA62" s="4" t="s">
        <v>195</v>
      </c>
      <c r="BB62" s="4"/>
      <c r="BC62" s="4" t="s">
        <v>196</v>
      </c>
      <c r="BD62" s="4"/>
    </row>
    <row r="63" spans="1:56" ht="47.25" hidden="1" outlineLevel="1" x14ac:dyDescent="0.25">
      <c r="A63" s="10" t="s">
        <v>89</v>
      </c>
      <c r="B63" s="20" t="s">
        <v>80</v>
      </c>
      <c r="C63" s="11" t="s">
        <v>22</v>
      </c>
      <c r="D63" s="11" t="s">
        <v>54</v>
      </c>
      <c r="E63" s="13">
        <f t="shared" si="326"/>
        <v>1462.7999999999997</v>
      </c>
      <c r="F63" s="13">
        <f t="shared" si="327"/>
        <v>0</v>
      </c>
      <c r="G63" s="13">
        <f t="shared" si="328"/>
        <v>1462.7999999999997</v>
      </c>
      <c r="H63" s="13">
        <f t="shared" si="329"/>
        <v>0</v>
      </c>
      <c r="I63" s="13">
        <f t="shared" ref="I63" si="376">K63</f>
        <v>1462.7999999999997</v>
      </c>
      <c r="J63" s="29">
        <v>0</v>
      </c>
      <c r="K63" s="13">
        <f>2628.2-1165.4</f>
        <v>1462.7999999999997</v>
      </c>
      <c r="L63" s="29">
        <v>0</v>
      </c>
      <c r="M63" s="13">
        <f t="shared" ref="M63" si="377">O63</f>
        <v>0</v>
      </c>
      <c r="N63" s="29">
        <v>0</v>
      </c>
      <c r="O63" s="29">
        <v>0</v>
      </c>
      <c r="P63" s="29">
        <v>0</v>
      </c>
      <c r="Q63" s="13">
        <f t="shared" ref="Q63" si="378">S63</f>
        <v>0</v>
      </c>
      <c r="R63" s="29">
        <v>0</v>
      </c>
      <c r="S63" s="29">
        <v>0</v>
      </c>
      <c r="T63" s="29">
        <v>0</v>
      </c>
      <c r="U63" s="13">
        <f t="shared" ref="U63" si="379">W63</f>
        <v>0</v>
      </c>
      <c r="V63" s="29">
        <v>0</v>
      </c>
      <c r="W63" s="29">
        <v>0</v>
      </c>
      <c r="X63" s="29">
        <v>0</v>
      </c>
      <c r="Y63" s="13">
        <f t="shared" ref="Y63" si="380">AA63</f>
        <v>0</v>
      </c>
      <c r="Z63" s="29">
        <v>0</v>
      </c>
      <c r="AA63" s="29">
        <v>0</v>
      </c>
      <c r="AB63" s="29">
        <v>0</v>
      </c>
      <c r="AC63" s="13">
        <f t="shared" ref="AC63" si="381">AE63</f>
        <v>0</v>
      </c>
      <c r="AD63" s="29">
        <v>0</v>
      </c>
      <c r="AE63" s="29">
        <v>0</v>
      </c>
      <c r="AF63" s="29">
        <v>0</v>
      </c>
      <c r="AG63" s="13">
        <f t="shared" ref="AG63" si="382">AI63</f>
        <v>0</v>
      </c>
      <c r="AH63" s="29">
        <v>0</v>
      </c>
      <c r="AI63" s="29">
        <v>0</v>
      </c>
      <c r="AJ63" s="29">
        <v>0</v>
      </c>
      <c r="AK63" s="13">
        <f t="shared" ref="AK63" si="383">AM63</f>
        <v>0</v>
      </c>
      <c r="AL63" s="29">
        <v>0</v>
      </c>
      <c r="AM63" s="29">
        <v>0</v>
      </c>
      <c r="AN63" s="29">
        <v>0</v>
      </c>
      <c r="AO63" s="13">
        <f t="shared" ref="AO63" si="384">AQ63</f>
        <v>0</v>
      </c>
      <c r="AP63" s="29">
        <v>0</v>
      </c>
      <c r="AQ63" s="29">
        <v>0</v>
      </c>
      <c r="AR63" s="29">
        <v>0</v>
      </c>
      <c r="AS63" s="13">
        <f t="shared" ref="AS63" si="385">AU63</f>
        <v>0</v>
      </c>
      <c r="AT63" s="29">
        <v>0</v>
      </c>
      <c r="AU63" s="29">
        <v>0</v>
      </c>
      <c r="AV63" s="29">
        <v>0</v>
      </c>
      <c r="AW63" s="13">
        <f t="shared" ref="AW63" si="386">AY63</f>
        <v>0</v>
      </c>
      <c r="AX63" s="29">
        <v>0</v>
      </c>
      <c r="AY63" s="29">
        <v>0</v>
      </c>
      <c r="AZ63" s="29">
        <v>0</v>
      </c>
    </row>
    <row r="64" spans="1:56" ht="78.75" hidden="1" outlineLevel="1" x14ac:dyDescent="0.25">
      <c r="A64" s="10" t="s">
        <v>90</v>
      </c>
      <c r="B64" s="20" t="s">
        <v>119</v>
      </c>
      <c r="C64" s="11" t="s">
        <v>22</v>
      </c>
      <c r="D64" s="11" t="s">
        <v>54</v>
      </c>
      <c r="E64" s="13">
        <f t="shared" si="326"/>
        <v>11500.4</v>
      </c>
      <c r="F64" s="13">
        <f t="shared" si="327"/>
        <v>0</v>
      </c>
      <c r="G64" s="13">
        <f t="shared" si="328"/>
        <v>11500.4</v>
      </c>
      <c r="H64" s="13">
        <f t="shared" si="329"/>
        <v>0</v>
      </c>
      <c r="I64" s="13">
        <f t="shared" ref="I64" si="387">K64</f>
        <v>0</v>
      </c>
      <c r="J64" s="29">
        <v>0</v>
      </c>
      <c r="K64" s="13">
        <f>11500.4-11500.4</f>
        <v>0</v>
      </c>
      <c r="L64" s="29">
        <v>0</v>
      </c>
      <c r="M64" s="13">
        <f t="shared" ref="M64" si="388">O64</f>
        <v>11500.4</v>
      </c>
      <c r="N64" s="29">
        <v>0</v>
      </c>
      <c r="O64" s="36">
        <v>11500.4</v>
      </c>
      <c r="P64" s="29">
        <v>0</v>
      </c>
      <c r="Q64" s="13">
        <f t="shared" ref="Q64" si="389">S64</f>
        <v>0</v>
      </c>
      <c r="R64" s="29">
        <v>0</v>
      </c>
      <c r="S64" s="29">
        <v>0</v>
      </c>
      <c r="T64" s="29">
        <v>0</v>
      </c>
      <c r="U64" s="13">
        <f t="shared" ref="U64" si="390">W64</f>
        <v>0</v>
      </c>
      <c r="V64" s="29">
        <v>0</v>
      </c>
      <c r="W64" s="29">
        <v>0</v>
      </c>
      <c r="X64" s="29">
        <v>0</v>
      </c>
      <c r="Y64" s="13">
        <f t="shared" ref="Y64" si="391">AA64</f>
        <v>0</v>
      </c>
      <c r="Z64" s="29">
        <v>0</v>
      </c>
      <c r="AA64" s="29">
        <v>0</v>
      </c>
      <c r="AB64" s="29">
        <v>0</v>
      </c>
      <c r="AC64" s="13">
        <f t="shared" ref="AC64" si="392">AE64</f>
        <v>0</v>
      </c>
      <c r="AD64" s="29">
        <v>0</v>
      </c>
      <c r="AE64" s="29">
        <v>0</v>
      </c>
      <c r="AF64" s="29">
        <v>0</v>
      </c>
      <c r="AG64" s="13">
        <f t="shared" ref="AG64" si="393">AI64</f>
        <v>0</v>
      </c>
      <c r="AH64" s="29">
        <v>0</v>
      </c>
      <c r="AI64" s="29">
        <v>0</v>
      </c>
      <c r="AJ64" s="29">
        <v>0</v>
      </c>
      <c r="AK64" s="13">
        <f t="shared" ref="AK64" si="394">AM64</f>
        <v>0</v>
      </c>
      <c r="AL64" s="29">
        <v>0</v>
      </c>
      <c r="AM64" s="29">
        <v>0</v>
      </c>
      <c r="AN64" s="29">
        <v>0</v>
      </c>
      <c r="AO64" s="13">
        <f t="shared" ref="AO64" si="395">AQ64</f>
        <v>0</v>
      </c>
      <c r="AP64" s="29">
        <v>0</v>
      </c>
      <c r="AQ64" s="29">
        <v>0</v>
      </c>
      <c r="AR64" s="29">
        <v>0</v>
      </c>
      <c r="AS64" s="13">
        <f t="shared" ref="AS64" si="396">AU64</f>
        <v>0</v>
      </c>
      <c r="AT64" s="29">
        <v>0</v>
      </c>
      <c r="AU64" s="29">
        <v>0</v>
      </c>
      <c r="AV64" s="29">
        <v>0</v>
      </c>
      <c r="AW64" s="13">
        <f t="shared" ref="AW64" si="397">AY64</f>
        <v>0</v>
      </c>
      <c r="AX64" s="29">
        <v>0</v>
      </c>
      <c r="AY64" s="29">
        <v>0</v>
      </c>
      <c r="AZ64" s="29">
        <v>0</v>
      </c>
    </row>
    <row r="65" spans="1:57" ht="63" hidden="1" outlineLevel="1" x14ac:dyDescent="0.25">
      <c r="A65" s="10" t="s">
        <v>109</v>
      </c>
      <c r="B65" s="20" t="s">
        <v>121</v>
      </c>
      <c r="C65" s="11" t="s">
        <v>22</v>
      </c>
      <c r="D65" s="11" t="s">
        <v>54</v>
      </c>
      <c r="E65" s="13">
        <f t="shared" si="326"/>
        <v>16888.599999999999</v>
      </c>
      <c r="F65" s="13">
        <f t="shared" si="327"/>
        <v>0</v>
      </c>
      <c r="G65" s="13">
        <f t="shared" si="328"/>
        <v>16888.599999999999</v>
      </c>
      <c r="H65" s="13">
        <f t="shared" si="329"/>
        <v>0</v>
      </c>
      <c r="I65" s="13">
        <f t="shared" ref="I65" si="398">K65</f>
        <v>0</v>
      </c>
      <c r="J65" s="29">
        <v>0</v>
      </c>
      <c r="K65" s="13">
        <f>17059.2-17059.2</f>
        <v>0</v>
      </c>
      <c r="L65" s="29">
        <v>0</v>
      </c>
      <c r="M65" s="13">
        <f t="shared" ref="M65" si="399">O65</f>
        <v>16888.599999999999</v>
      </c>
      <c r="N65" s="29">
        <v>0</v>
      </c>
      <c r="O65" s="36">
        <v>16888.599999999999</v>
      </c>
      <c r="P65" s="29">
        <v>0</v>
      </c>
      <c r="Q65" s="13">
        <f t="shared" ref="Q65" si="400">S65</f>
        <v>0</v>
      </c>
      <c r="R65" s="29">
        <v>0</v>
      </c>
      <c r="S65" s="29">
        <v>0</v>
      </c>
      <c r="T65" s="29">
        <v>0</v>
      </c>
      <c r="U65" s="13">
        <f t="shared" ref="U65" si="401">W65</f>
        <v>0</v>
      </c>
      <c r="V65" s="29">
        <v>0</v>
      </c>
      <c r="W65" s="29">
        <v>0</v>
      </c>
      <c r="X65" s="29">
        <v>0</v>
      </c>
      <c r="Y65" s="13">
        <f t="shared" ref="Y65" si="402">AA65</f>
        <v>0</v>
      </c>
      <c r="Z65" s="29">
        <v>0</v>
      </c>
      <c r="AA65" s="29">
        <v>0</v>
      </c>
      <c r="AB65" s="29">
        <v>0</v>
      </c>
      <c r="AC65" s="13">
        <f t="shared" ref="AC65" si="403">AE65</f>
        <v>0</v>
      </c>
      <c r="AD65" s="29">
        <v>0</v>
      </c>
      <c r="AE65" s="29">
        <v>0</v>
      </c>
      <c r="AF65" s="29">
        <v>0</v>
      </c>
      <c r="AG65" s="13">
        <f t="shared" ref="AG65" si="404">AI65</f>
        <v>0</v>
      </c>
      <c r="AH65" s="29">
        <v>0</v>
      </c>
      <c r="AI65" s="29">
        <v>0</v>
      </c>
      <c r="AJ65" s="29">
        <v>0</v>
      </c>
      <c r="AK65" s="13">
        <f t="shared" ref="AK65" si="405">AM65</f>
        <v>0</v>
      </c>
      <c r="AL65" s="29">
        <v>0</v>
      </c>
      <c r="AM65" s="29">
        <v>0</v>
      </c>
      <c r="AN65" s="29">
        <v>0</v>
      </c>
      <c r="AO65" s="13">
        <f t="shared" ref="AO65" si="406">AQ65</f>
        <v>0</v>
      </c>
      <c r="AP65" s="29">
        <v>0</v>
      </c>
      <c r="AQ65" s="29">
        <v>0</v>
      </c>
      <c r="AR65" s="29">
        <v>0</v>
      </c>
      <c r="AS65" s="13">
        <f t="shared" ref="AS65" si="407">AU65</f>
        <v>0</v>
      </c>
      <c r="AT65" s="29">
        <v>0</v>
      </c>
      <c r="AU65" s="29">
        <v>0</v>
      </c>
      <c r="AV65" s="29">
        <v>0</v>
      </c>
      <c r="AW65" s="13">
        <f t="shared" ref="AW65" si="408">AY65</f>
        <v>0</v>
      </c>
      <c r="AX65" s="29">
        <v>0</v>
      </c>
      <c r="AY65" s="29">
        <v>0</v>
      </c>
      <c r="AZ65" s="29">
        <v>0</v>
      </c>
    </row>
    <row r="66" spans="1:57" ht="47.25" hidden="1" outlineLevel="1" x14ac:dyDescent="0.25">
      <c r="A66" s="10" t="s">
        <v>120</v>
      </c>
      <c r="B66" s="20" t="s">
        <v>123</v>
      </c>
      <c r="C66" s="11" t="s">
        <v>22</v>
      </c>
      <c r="D66" s="11" t="s">
        <v>54</v>
      </c>
      <c r="E66" s="13">
        <f t="shared" si="326"/>
        <v>490</v>
      </c>
      <c r="F66" s="13">
        <f t="shared" si="327"/>
        <v>0</v>
      </c>
      <c r="G66" s="13">
        <f t="shared" si="328"/>
        <v>490</v>
      </c>
      <c r="H66" s="13">
        <f t="shared" si="329"/>
        <v>0</v>
      </c>
      <c r="I66" s="13">
        <f t="shared" ref="I66" si="409">K66</f>
        <v>490</v>
      </c>
      <c r="J66" s="29">
        <v>0</v>
      </c>
      <c r="K66" s="13">
        <v>490</v>
      </c>
      <c r="L66" s="29">
        <v>0</v>
      </c>
      <c r="M66" s="13">
        <f t="shared" ref="M66" si="410">O66</f>
        <v>0</v>
      </c>
      <c r="N66" s="29">
        <v>0</v>
      </c>
      <c r="O66" s="29">
        <v>0</v>
      </c>
      <c r="P66" s="29">
        <v>0</v>
      </c>
      <c r="Q66" s="13">
        <f t="shared" ref="Q66" si="411">S66</f>
        <v>0</v>
      </c>
      <c r="R66" s="29">
        <v>0</v>
      </c>
      <c r="S66" s="29">
        <v>0</v>
      </c>
      <c r="T66" s="29">
        <v>0</v>
      </c>
      <c r="U66" s="13">
        <f t="shared" ref="U66" si="412">W66</f>
        <v>0</v>
      </c>
      <c r="V66" s="29">
        <v>0</v>
      </c>
      <c r="W66" s="29">
        <v>0</v>
      </c>
      <c r="X66" s="29">
        <v>0</v>
      </c>
      <c r="Y66" s="13">
        <f t="shared" ref="Y66" si="413">AA66</f>
        <v>0</v>
      </c>
      <c r="Z66" s="29">
        <v>0</v>
      </c>
      <c r="AA66" s="29">
        <v>0</v>
      </c>
      <c r="AB66" s="29">
        <v>0</v>
      </c>
      <c r="AC66" s="13">
        <f t="shared" ref="AC66" si="414">AE66</f>
        <v>0</v>
      </c>
      <c r="AD66" s="29">
        <v>0</v>
      </c>
      <c r="AE66" s="29">
        <v>0</v>
      </c>
      <c r="AF66" s="29">
        <v>0</v>
      </c>
      <c r="AG66" s="13">
        <f t="shared" ref="AG66" si="415">AI66</f>
        <v>0</v>
      </c>
      <c r="AH66" s="29">
        <v>0</v>
      </c>
      <c r="AI66" s="29">
        <v>0</v>
      </c>
      <c r="AJ66" s="29">
        <v>0</v>
      </c>
      <c r="AK66" s="13">
        <f t="shared" ref="AK66" si="416">AM66</f>
        <v>0</v>
      </c>
      <c r="AL66" s="29">
        <v>0</v>
      </c>
      <c r="AM66" s="29">
        <v>0</v>
      </c>
      <c r="AN66" s="29">
        <v>0</v>
      </c>
      <c r="AO66" s="13">
        <f t="shared" ref="AO66" si="417">AQ66</f>
        <v>0</v>
      </c>
      <c r="AP66" s="29">
        <v>0</v>
      </c>
      <c r="AQ66" s="29">
        <v>0</v>
      </c>
      <c r="AR66" s="29">
        <v>0</v>
      </c>
      <c r="AS66" s="13">
        <f t="shared" ref="AS66" si="418">AU66</f>
        <v>0</v>
      </c>
      <c r="AT66" s="29">
        <v>0</v>
      </c>
      <c r="AU66" s="29">
        <v>0</v>
      </c>
      <c r="AV66" s="29">
        <v>0</v>
      </c>
      <c r="AW66" s="13">
        <f t="shared" ref="AW66" si="419">AY66</f>
        <v>0</v>
      </c>
      <c r="AX66" s="29">
        <v>0</v>
      </c>
      <c r="AY66" s="29">
        <v>0</v>
      </c>
      <c r="AZ66" s="29">
        <v>0</v>
      </c>
    </row>
    <row r="67" spans="1:57" ht="63" hidden="1" outlineLevel="1" x14ac:dyDescent="0.25">
      <c r="A67" s="10" t="s">
        <v>122</v>
      </c>
      <c r="B67" s="20" t="s">
        <v>124</v>
      </c>
      <c r="C67" s="11" t="s">
        <v>22</v>
      </c>
      <c r="D67" s="11" t="s">
        <v>54</v>
      </c>
      <c r="E67" s="13">
        <f t="shared" si="326"/>
        <v>10.6</v>
      </c>
      <c r="F67" s="13">
        <f t="shared" si="327"/>
        <v>0</v>
      </c>
      <c r="G67" s="13">
        <f t="shared" si="328"/>
        <v>10.6</v>
      </c>
      <c r="H67" s="13">
        <f t="shared" si="329"/>
        <v>0</v>
      </c>
      <c r="I67" s="13">
        <f t="shared" ref="I67" si="420">K67</f>
        <v>10.6</v>
      </c>
      <c r="J67" s="29">
        <v>0</v>
      </c>
      <c r="K67" s="13">
        <v>10.6</v>
      </c>
      <c r="L67" s="29">
        <v>0</v>
      </c>
      <c r="M67" s="13">
        <f t="shared" ref="M67" si="421">O67</f>
        <v>0</v>
      </c>
      <c r="N67" s="29">
        <v>0</v>
      </c>
      <c r="O67" s="29">
        <v>0</v>
      </c>
      <c r="P67" s="29">
        <v>0</v>
      </c>
      <c r="Q67" s="13">
        <f t="shared" ref="Q67" si="422">S67</f>
        <v>0</v>
      </c>
      <c r="R67" s="29">
        <v>0</v>
      </c>
      <c r="S67" s="29">
        <v>0</v>
      </c>
      <c r="T67" s="29">
        <v>0</v>
      </c>
      <c r="U67" s="13">
        <f t="shared" ref="U67" si="423">W67</f>
        <v>0</v>
      </c>
      <c r="V67" s="29">
        <v>0</v>
      </c>
      <c r="W67" s="29">
        <v>0</v>
      </c>
      <c r="X67" s="29">
        <v>0</v>
      </c>
      <c r="Y67" s="13">
        <f t="shared" ref="Y67" si="424">AA67</f>
        <v>0</v>
      </c>
      <c r="Z67" s="29">
        <v>0</v>
      </c>
      <c r="AA67" s="29">
        <v>0</v>
      </c>
      <c r="AB67" s="29">
        <v>0</v>
      </c>
      <c r="AC67" s="13">
        <f t="shared" ref="AC67" si="425">AE67</f>
        <v>0</v>
      </c>
      <c r="AD67" s="29">
        <v>0</v>
      </c>
      <c r="AE67" s="29">
        <v>0</v>
      </c>
      <c r="AF67" s="29">
        <v>0</v>
      </c>
      <c r="AG67" s="13">
        <f t="shared" ref="AG67" si="426">AI67</f>
        <v>0</v>
      </c>
      <c r="AH67" s="29">
        <v>0</v>
      </c>
      <c r="AI67" s="29">
        <v>0</v>
      </c>
      <c r="AJ67" s="29">
        <v>0</v>
      </c>
      <c r="AK67" s="13">
        <f t="shared" ref="AK67" si="427">AM67</f>
        <v>0</v>
      </c>
      <c r="AL67" s="29">
        <v>0</v>
      </c>
      <c r="AM67" s="29">
        <v>0</v>
      </c>
      <c r="AN67" s="29">
        <v>0</v>
      </c>
      <c r="AO67" s="13">
        <f t="shared" ref="AO67" si="428">AQ67</f>
        <v>0</v>
      </c>
      <c r="AP67" s="29">
        <v>0</v>
      </c>
      <c r="AQ67" s="29">
        <v>0</v>
      </c>
      <c r="AR67" s="29">
        <v>0</v>
      </c>
      <c r="AS67" s="13">
        <f t="shared" ref="AS67" si="429">AU67</f>
        <v>0</v>
      </c>
      <c r="AT67" s="29">
        <v>0</v>
      </c>
      <c r="AU67" s="29">
        <v>0</v>
      </c>
      <c r="AV67" s="29">
        <v>0</v>
      </c>
      <c r="AW67" s="13">
        <f t="shared" ref="AW67" si="430">AY67</f>
        <v>0</v>
      </c>
      <c r="AX67" s="29">
        <v>0</v>
      </c>
      <c r="AY67" s="29">
        <v>0</v>
      </c>
      <c r="AZ67" s="29">
        <v>0</v>
      </c>
    </row>
    <row r="68" spans="1:57" ht="78.75" hidden="1" outlineLevel="1" x14ac:dyDescent="0.25">
      <c r="A68" s="10" t="s">
        <v>132</v>
      </c>
      <c r="B68" s="20" t="s">
        <v>236</v>
      </c>
      <c r="C68" s="11" t="s">
        <v>22</v>
      </c>
      <c r="D68" s="11" t="s">
        <v>54</v>
      </c>
      <c r="E68" s="13">
        <f t="shared" si="326"/>
        <v>10311.900000000001</v>
      </c>
      <c r="F68" s="13">
        <f t="shared" si="327"/>
        <v>0</v>
      </c>
      <c r="G68" s="13">
        <f t="shared" si="328"/>
        <v>10311.900000000001</v>
      </c>
      <c r="H68" s="13">
        <f t="shared" si="329"/>
        <v>0</v>
      </c>
      <c r="I68" s="13">
        <f t="shared" ref="I68" si="431">K68</f>
        <v>0</v>
      </c>
      <c r="J68" s="29">
        <v>0</v>
      </c>
      <c r="K68" s="13">
        <v>0</v>
      </c>
      <c r="L68" s="29">
        <v>0</v>
      </c>
      <c r="M68" s="13">
        <f t="shared" ref="M68" si="432">O68</f>
        <v>10311.900000000001</v>
      </c>
      <c r="N68" s="29">
        <v>0</v>
      </c>
      <c r="O68" s="36">
        <f>14575.6-4263.7</f>
        <v>10311.900000000001</v>
      </c>
      <c r="P68" s="29">
        <v>0</v>
      </c>
      <c r="Q68" s="13">
        <f t="shared" ref="Q68" si="433">S68</f>
        <v>0</v>
      </c>
      <c r="R68" s="29">
        <v>0</v>
      </c>
      <c r="S68" s="29">
        <v>0</v>
      </c>
      <c r="T68" s="29">
        <v>0</v>
      </c>
      <c r="U68" s="13">
        <f t="shared" ref="U68" si="434">W68</f>
        <v>0</v>
      </c>
      <c r="V68" s="29">
        <v>0</v>
      </c>
      <c r="W68" s="29">
        <v>0</v>
      </c>
      <c r="X68" s="29">
        <v>0</v>
      </c>
      <c r="Y68" s="13">
        <f t="shared" ref="Y68" si="435">AA68</f>
        <v>0</v>
      </c>
      <c r="Z68" s="29">
        <v>0</v>
      </c>
      <c r="AA68" s="29">
        <v>0</v>
      </c>
      <c r="AB68" s="29">
        <v>0</v>
      </c>
      <c r="AC68" s="13">
        <f t="shared" ref="AC68" si="436">AE68</f>
        <v>0</v>
      </c>
      <c r="AD68" s="29">
        <v>0</v>
      </c>
      <c r="AE68" s="29">
        <v>0</v>
      </c>
      <c r="AF68" s="29">
        <v>0</v>
      </c>
      <c r="AG68" s="13">
        <f t="shared" ref="AG68" si="437">AI68</f>
        <v>0</v>
      </c>
      <c r="AH68" s="29">
        <v>0</v>
      </c>
      <c r="AI68" s="29">
        <v>0</v>
      </c>
      <c r="AJ68" s="29">
        <v>0</v>
      </c>
      <c r="AK68" s="13">
        <f t="shared" ref="AK68" si="438">AM68</f>
        <v>0</v>
      </c>
      <c r="AL68" s="29">
        <v>0</v>
      </c>
      <c r="AM68" s="29">
        <v>0</v>
      </c>
      <c r="AN68" s="29">
        <v>0</v>
      </c>
      <c r="AO68" s="13">
        <f t="shared" ref="AO68" si="439">AQ68</f>
        <v>0</v>
      </c>
      <c r="AP68" s="29">
        <v>0</v>
      </c>
      <c r="AQ68" s="29">
        <v>0</v>
      </c>
      <c r="AR68" s="29">
        <v>0</v>
      </c>
      <c r="AS68" s="13">
        <f t="shared" ref="AS68" si="440">AU68</f>
        <v>0</v>
      </c>
      <c r="AT68" s="29">
        <v>0</v>
      </c>
      <c r="AU68" s="29">
        <v>0</v>
      </c>
      <c r="AV68" s="29">
        <v>0</v>
      </c>
      <c r="AW68" s="13">
        <f t="shared" ref="AW68" si="441">AY68</f>
        <v>0</v>
      </c>
      <c r="AX68" s="29">
        <v>0</v>
      </c>
      <c r="AY68" s="29">
        <v>0</v>
      </c>
      <c r="AZ68" s="29">
        <v>0</v>
      </c>
    </row>
    <row r="69" spans="1:57" ht="47.25" hidden="1" outlineLevel="1" x14ac:dyDescent="0.25">
      <c r="A69" s="10" t="s">
        <v>137</v>
      </c>
      <c r="B69" s="20" t="s">
        <v>145</v>
      </c>
      <c r="C69" s="11" t="s">
        <v>22</v>
      </c>
      <c r="D69" s="11" t="s">
        <v>54</v>
      </c>
      <c r="E69" s="13">
        <f t="shared" si="326"/>
        <v>765.00000000000011</v>
      </c>
      <c r="F69" s="13">
        <f t="shared" si="327"/>
        <v>0</v>
      </c>
      <c r="G69" s="13">
        <f t="shared" si="328"/>
        <v>765.00000000000011</v>
      </c>
      <c r="H69" s="13">
        <f t="shared" si="329"/>
        <v>0</v>
      </c>
      <c r="I69" s="13">
        <f t="shared" ref="I69" si="442">K69</f>
        <v>0</v>
      </c>
      <c r="J69" s="29">
        <v>0</v>
      </c>
      <c r="K69" s="13">
        <v>0</v>
      </c>
      <c r="L69" s="29">
        <v>0</v>
      </c>
      <c r="M69" s="13">
        <f t="shared" ref="M69" si="443">O69</f>
        <v>765.00000000000011</v>
      </c>
      <c r="N69" s="29">
        <v>0</v>
      </c>
      <c r="O69" s="36">
        <f>1077.4-312.4</f>
        <v>765.00000000000011</v>
      </c>
      <c r="P69" s="29">
        <v>0</v>
      </c>
      <c r="Q69" s="13">
        <f t="shared" ref="Q69" si="444">S69</f>
        <v>0</v>
      </c>
      <c r="R69" s="29">
        <v>0</v>
      </c>
      <c r="S69" s="29">
        <v>0</v>
      </c>
      <c r="T69" s="29">
        <v>0</v>
      </c>
      <c r="U69" s="13">
        <f t="shared" ref="U69" si="445">W69</f>
        <v>0</v>
      </c>
      <c r="V69" s="29">
        <v>0</v>
      </c>
      <c r="W69" s="29">
        <v>0</v>
      </c>
      <c r="X69" s="29">
        <v>0</v>
      </c>
      <c r="Y69" s="13">
        <f t="shared" ref="Y69" si="446">AA69</f>
        <v>0</v>
      </c>
      <c r="Z69" s="29">
        <v>0</v>
      </c>
      <c r="AA69" s="29">
        <v>0</v>
      </c>
      <c r="AB69" s="29">
        <v>0</v>
      </c>
      <c r="AC69" s="13">
        <f t="shared" ref="AC69" si="447">AE69</f>
        <v>0</v>
      </c>
      <c r="AD69" s="29">
        <v>0</v>
      </c>
      <c r="AE69" s="29">
        <v>0</v>
      </c>
      <c r="AF69" s="29">
        <v>0</v>
      </c>
      <c r="AG69" s="13">
        <f t="shared" ref="AG69" si="448">AI69</f>
        <v>0</v>
      </c>
      <c r="AH69" s="29">
        <v>0</v>
      </c>
      <c r="AI69" s="29">
        <v>0</v>
      </c>
      <c r="AJ69" s="29">
        <v>0</v>
      </c>
      <c r="AK69" s="13">
        <f t="shared" ref="AK69" si="449">AM69</f>
        <v>0</v>
      </c>
      <c r="AL69" s="29">
        <v>0</v>
      </c>
      <c r="AM69" s="29">
        <v>0</v>
      </c>
      <c r="AN69" s="29">
        <v>0</v>
      </c>
      <c r="AO69" s="13">
        <f t="shared" ref="AO69" si="450">AQ69</f>
        <v>0</v>
      </c>
      <c r="AP69" s="29">
        <v>0</v>
      </c>
      <c r="AQ69" s="29">
        <v>0</v>
      </c>
      <c r="AR69" s="29">
        <v>0</v>
      </c>
      <c r="AS69" s="13">
        <f t="shared" ref="AS69" si="451">AU69</f>
        <v>0</v>
      </c>
      <c r="AT69" s="29">
        <v>0</v>
      </c>
      <c r="AU69" s="29">
        <v>0</v>
      </c>
      <c r="AV69" s="29">
        <v>0</v>
      </c>
      <c r="AW69" s="13">
        <f t="shared" ref="AW69" si="452">AY69</f>
        <v>0</v>
      </c>
      <c r="AX69" s="29">
        <v>0</v>
      </c>
      <c r="AY69" s="29">
        <v>0</v>
      </c>
      <c r="AZ69" s="29">
        <v>0</v>
      </c>
    </row>
    <row r="70" spans="1:57" ht="63" hidden="1" outlineLevel="1" x14ac:dyDescent="0.25">
      <c r="A70" s="10" t="s">
        <v>147</v>
      </c>
      <c r="B70" s="20" t="s">
        <v>146</v>
      </c>
      <c r="C70" s="11" t="s">
        <v>22</v>
      </c>
      <c r="D70" s="11" t="s">
        <v>54</v>
      </c>
      <c r="E70" s="13">
        <f t="shared" si="326"/>
        <v>4512.2000000000007</v>
      </c>
      <c r="F70" s="13">
        <f t="shared" si="327"/>
        <v>0</v>
      </c>
      <c r="G70" s="13">
        <f t="shared" si="328"/>
        <v>4512.2000000000007</v>
      </c>
      <c r="H70" s="13">
        <f t="shared" si="329"/>
        <v>0</v>
      </c>
      <c r="I70" s="13">
        <f t="shared" ref="I70" si="453">K70</f>
        <v>0</v>
      </c>
      <c r="J70" s="29">
        <v>0</v>
      </c>
      <c r="K70" s="13">
        <v>0</v>
      </c>
      <c r="L70" s="29">
        <v>0</v>
      </c>
      <c r="M70" s="13">
        <f t="shared" ref="M70" si="454">O70</f>
        <v>4512.2000000000007</v>
      </c>
      <c r="N70" s="29">
        <v>0</v>
      </c>
      <c r="O70" s="36">
        <f>6334.1-1586.9-235</f>
        <v>4512.2000000000007</v>
      </c>
      <c r="P70" s="29">
        <v>0</v>
      </c>
      <c r="Q70" s="13">
        <f t="shared" ref="Q70:Q93" si="455">S70</f>
        <v>0</v>
      </c>
      <c r="R70" s="29">
        <v>0</v>
      </c>
      <c r="S70" s="36">
        <f>235.6-235.6</f>
        <v>0</v>
      </c>
      <c r="T70" s="29">
        <v>0</v>
      </c>
      <c r="U70" s="13">
        <f t="shared" ref="U70" si="456">W70</f>
        <v>0</v>
      </c>
      <c r="V70" s="29">
        <v>0</v>
      </c>
      <c r="W70" s="29">
        <v>0</v>
      </c>
      <c r="X70" s="29">
        <v>0</v>
      </c>
      <c r="Y70" s="13">
        <f t="shared" ref="Y70" si="457">AA70</f>
        <v>0</v>
      </c>
      <c r="Z70" s="29">
        <v>0</v>
      </c>
      <c r="AA70" s="29">
        <v>0</v>
      </c>
      <c r="AB70" s="29">
        <v>0</v>
      </c>
      <c r="AC70" s="13">
        <f t="shared" ref="AC70" si="458">AE70</f>
        <v>0</v>
      </c>
      <c r="AD70" s="29">
        <v>0</v>
      </c>
      <c r="AE70" s="29">
        <v>0</v>
      </c>
      <c r="AF70" s="29">
        <v>0</v>
      </c>
      <c r="AG70" s="13">
        <f t="shared" ref="AG70" si="459">AI70</f>
        <v>0</v>
      </c>
      <c r="AH70" s="29">
        <v>0</v>
      </c>
      <c r="AI70" s="29">
        <v>0</v>
      </c>
      <c r="AJ70" s="29">
        <v>0</v>
      </c>
      <c r="AK70" s="13">
        <f t="shared" ref="AK70" si="460">AM70</f>
        <v>0</v>
      </c>
      <c r="AL70" s="29">
        <v>0</v>
      </c>
      <c r="AM70" s="29">
        <v>0</v>
      </c>
      <c r="AN70" s="29">
        <v>0</v>
      </c>
      <c r="AO70" s="13">
        <f t="shared" ref="AO70" si="461">AQ70</f>
        <v>0</v>
      </c>
      <c r="AP70" s="29">
        <v>0</v>
      </c>
      <c r="AQ70" s="29">
        <v>0</v>
      </c>
      <c r="AR70" s="29">
        <v>0</v>
      </c>
      <c r="AS70" s="13">
        <f t="shared" ref="AS70" si="462">AU70</f>
        <v>0</v>
      </c>
      <c r="AT70" s="29">
        <v>0</v>
      </c>
      <c r="AU70" s="29">
        <v>0</v>
      </c>
      <c r="AV70" s="29">
        <v>0</v>
      </c>
      <c r="AW70" s="13">
        <f t="shared" ref="AW70" si="463">AY70</f>
        <v>0</v>
      </c>
      <c r="AX70" s="29">
        <v>0</v>
      </c>
      <c r="AY70" s="29">
        <v>0</v>
      </c>
      <c r="AZ70" s="29">
        <v>0</v>
      </c>
    </row>
    <row r="71" spans="1:57" ht="63" hidden="1" outlineLevel="1" x14ac:dyDescent="0.25">
      <c r="A71" s="10" t="s">
        <v>176</v>
      </c>
      <c r="B71" s="65" t="s">
        <v>161</v>
      </c>
      <c r="C71" s="11" t="s">
        <v>22</v>
      </c>
      <c r="D71" s="11" t="s">
        <v>54</v>
      </c>
      <c r="E71" s="13">
        <f t="shared" si="326"/>
        <v>5963.4</v>
      </c>
      <c r="F71" s="13">
        <f t="shared" si="327"/>
        <v>0</v>
      </c>
      <c r="G71" s="13">
        <f t="shared" si="328"/>
        <v>5963.4</v>
      </c>
      <c r="H71" s="13">
        <f t="shared" si="329"/>
        <v>0</v>
      </c>
      <c r="I71" s="13">
        <f t="shared" ref="I71:I76" si="464">K71</f>
        <v>0</v>
      </c>
      <c r="J71" s="29">
        <v>0</v>
      </c>
      <c r="K71" s="13">
        <v>0</v>
      </c>
      <c r="L71" s="29">
        <v>0</v>
      </c>
      <c r="M71" s="13">
        <f t="shared" ref="M71:M76" si="465">O71</f>
        <v>5963.4</v>
      </c>
      <c r="N71" s="29">
        <v>0</v>
      </c>
      <c r="O71" s="36">
        <f>8004.5-2041.1</f>
        <v>5963.4</v>
      </c>
      <c r="P71" s="29">
        <v>0</v>
      </c>
      <c r="Q71" s="13">
        <f t="shared" si="455"/>
        <v>0</v>
      </c>
      <c r="R71" s="29">
        <v>0</v>
      </c>
      <c r="S71" s="29">
        <v>0</v>
      </c>
      <c r="T71" s="29">
        <v>0</v>
      </c>
      <c r="U71" s="13">
        <f t="shared" ref="U71:U93" si="466">W71</f>
        <v>0</v>
      </c>
      <c r="V71" s="29">
        <v>0</v>
      </c>
      <c r="W71" s="29">
        <v>0</v>
      </c>
      <c r="X71" s="29">
        <v>0</v>
      </c>
      <c r="Y71" s="13">
        <f t="shared" ref="Y71:Y93" si="467">AA71</f>
        <v>0</v>
      </c>
      <c r="Z71" s="29">
        <v>0</v>
      </c>
      <c r="AA71" s="29">
        <v>0</v>
      </c>
      <c r="AB71" s="29">
        <v>0</v>
      </c>
      <c r="AC71" s="13">
        <f t="shared" ref="AC71:AC93" si="468">AE71</f>
        <v>0</v>
      </c>
      <c r="AD71" s="29">
        <v>0</v>
      </c>
      <c r="AE71" s="29">
        <v>0</v>
      </c>
      <c r="AF71" s="29">
        <v>0</v>
      </c>
      <c r="AG71" s="13">
        <f t="shared" ref="AG71:AG93" si="469">AI71</f>
        <v>0</v>
      </c>
      <c r="AH71" s="29">
        <v>0</v>
      </c>
      <c r="AI71" s="29">
        <v>0</v>
      </c>
      <c r="AJ71" s="29">
        <v>0</v>
      </c>
      <c r="AK71" s="13">
        <f t="shared" ref="AK71:AK93" si="470">AM71</f>
        <v>0</v>
      </c>
      <c r="AL71" s="29">
        <v>0</v>
      </c>
      <c r="AM71" s="29">
        <v>0</v>
      </c>
      <c r="AN71" s="29">
        <v>0</v>
      </c>
      <c r="AO71" s="13">
        <f t="shared" ref="AO71:AO93" si="471">AQ71</f>
        <v>0</v>
      </c>
      <c r="AP71" s="29">
        <v>0</v>
      </c>
      <c r="AQ71" s="29">
        <v>0</v>
      </c>
      <c r="AR71" s="29">
        <v>0</v>
      </c>
      <c r="AS71" s="13">
        <f t="shared" ref="AS71:AS93" si="472">AU71</f>
        <v>0</v>
      </c>
      <c r="AT71" s="29">
        <v>0</v>
      </c>
      <c r="AU71" s="29">
        <v>0</v>
      </c>
      <c r="AV71" s="29">
        <v>0</v>
      </c>
      <c r="AW71" s="13">
        <f t="shared" ref="AW71:AW93" si="473">AY71</f>
        <v>0</v>
      </c>
      <c r="AX71" s="29">
        <v>0</v>
      </c>
      <c r="AY71" s="29">
        <v>0</v>
      </c>
      <c r="AZ71" s="29">
        <v>0</v>
      </c>
    </row>
    <row r="72" spans="1:57" ht="78.75" hidden="1" outlineLevel="1" x14ac:dyDescent="0.25">
      <c r="A72" s="10" t="s">
        <v>177</v>
      </c>
      <c r="B72" s="65" t="s">
        <v>162</v>
      </c>
      <c r="C72" s="11" t="s">
        <v>22</v>
      </c>
      <c r="D72" s="11" t="s">
        <v>54</v>
      </c>
      <c r="E72" s="13">
        <f t="shared" si="326"/>
        <v>4764.2</v>
      </c>
      <c r="F72" s="13">
        <f t="shared" si="327"/>
        <v>0</v>
      </c>
      <c r="G72" s="13">
        <f t="shared" si="328"/>
        <v>4764.2</v>
      </c>
      <c r="H72" s="13">
        <f t="shared" si="329"/>
        <v>0</v>
      </c>
      <c r="I72" s="13">
        <f t="shared" si="464"/>
        <v>0</v>
      </c>
      <c r="J72" s="29">
        <v>0</v>
      </c>
      <c r="K72" s="13">
        <v>0</v>
      </c>
      <c r="L72" s="29">
        <v>0</v>
      </c>
      <c r="M72" s="13">
        <f t="shared" si="465"/>
        <v>4764.2</v>
      </c>
      <c r="N72" s="29">
        <v>0</v>
      </c>
      <c r="O72" s="36">
        <f>5556-791.8</f>
        <v>4764.2</v>
      </c>
      <c r="P72" s="29">
        <v>0</v>
      </c>
      <c r="Q72" s="13">
        <f t="shared" si="455"/>
        <v>0</v>
      </c>
      <c r="R72" s="29">
        <v>0</v>
      </c>
      <c r="S72" s="29">
        <v>0</v>
      </c>
      <c r="T72" s="29">
        <v>0</v>
      </c>
      <c r="U72" s="13">
        <f t="shared" si="466"/>
        <v>0</v>
      </c>
      <c r="V72" s="29">
        <v>0</v>
      </c>
      <c r="W72" s="29">
        <v>0</v>
      </c>
      <c r="X72" s="29">
        <v>0</v>
      </c>
      <c r="Y72" s="13">
        <f t="shared" si="467"/>
        <v>0</v>
      </c>
      <c r="Z72" s="29">
        <v>0</v>
      </c>
      <c r="AA72" s="29">
        <v>0</v>
      </c>
      <c r="AB72" s="29">
        <v>0</v>
      </c>
      <c r="AC72" s="13">
        <f t="shared" si="468"/>
        <v>0</v>
      </c>
      <c r="AD72" s="29">
        <v>0</v>
      </c>
      <c r="AE72" s="29">
        <v>0</v>
      </c>
      <c r="AF72" s="29">
        <v>0</v>
      </c>
      <c r="AG72" s="13">
        <f t="shared" si="469"/>
        <v>0</v>
      </c>
      <c r="AH72" s="29">
        <v>0</v>
      </c>
      <c r="AI72" s="29">
        <v>0</v>
      </c>
      <c r="AJ72" s="29">
        <v>0</v>
      </c>
      <c r="AK72" s="13">
        <f t="shared" si="470"/>
        <v>0</v>
      </c>
      <c r="AL72" s="29">
        <v>0</v>
      </c>
      <c r="AM72" s="29">
        <v>0</v>
      </c>
      <c r="AN72" s="29">
        <v>0</v>
      </c>
      <c r="AO72" s="13">
        <f t="shared" si="471"/>
        <v>0</v>
      </c>
      <c r="AP72" s="29">
        <v>0</v>
      </c>
      <c r="AQ72" s="29">
        <v>0</v>
      </c>
      <c r="AR72" s="29">
        <v>0</v>
      </c>
      <c r="AS72" s="13">
        <f t="shared" si="472"/>
        <v>0</v>
      </c>
      <c r="AT72" s="29">
        <v>0</v>
      </c>
      <c r="AU72" s="29">
        <v>0</v>
      </c>
      <c r="AV72" s="29">
        <v>0</v>
      </c>
      <c r="AW72" s="13">
        <f t="shared" si="473"/>
        <v>0</v>
      </c>
      <c r="AX72" s="29">
        <v>0</v>
      </c>
      <c r="AY72" s="29">
        <v>0</v>
      </c>
      <c r="AZ72" s="29">
        <v>0</v>
      </c>
    </row>
    <row r="73" spans="1:57" ht="47.25" hidden="1" outlineLevel="1" x14ac:dyDescent="0.25">
      <c r="A73" s="10" t="s">
        <v>178</v>
      </c>
      <c r="B73" s="65" t="s">
        <v>163</v>
      </c>
      <c r="C73" s="11" t="s">
        <v>22</v>
      </c>
      <c r="D73" s="11" t="s">
        <v>54</v>
      </c>
      <c r="E73" s="13">
        <f t="shared" si="326"/>
        <v>862.5</v>
      </c>
      <c r="F73" s="13">
        <f t="shared" si="327"/>
        <v>0</v>
      </c>
      <c r="G73" s="13">
        <f t="shared" si="328"/>
        <v>862.5</v>
      </c>
      <c r="H73" s="13">
        <f t="shared" si="329"/>
        <v>0</v>
      </c>
      <c r="I73" s="13">
        <f t="shared" si="464"/>
        <v>0</v>
      </c>
      <c r="J73" s="29">
        <v>0</v>
      </c>
      <c r="K73" s="13">
        <v>0</v>
      </c>
      <c r="L73" s="29">
        <v>0</v>
      </c>
      <c r="M73" s="13">
        <f t="shared" si="465"/>
        <v>862.5</v>
      </c>
      <c r="N73" s="29">
        <v>0</v>
      </c>
      <c r="O73" s="36">
        <v>862.5</v>
      </c>
      <c r="P73" s="29">
        <v>0</v>
      </c>
      <c r="Q73" s="13">
        <f t="shared" si="455"/>
        <v>0</v>
      </c>
      <c r="R73" s="29">
        <v>0</v>
      </c>
      <c r="S73" s="29">
        <v>0</v>
      </c>
      <c r="T73" s="29">
        <v>0</v>
      </c>
      <c r="U73" s="13">
        <f t="shared" si="466"/>
        <v>0</v>
      </c>
      <c r="V73" s="29">
        <v>0</v>
      </c>
      <c r="W73" s="29">
        <v>0</v>
      </c>
      <c r="X73" s="29">
        <v>0</v>
      </c>
      <c r="Y73" s="13">
        <f t="shared" si="467"/>
        <v>0</v>
      </c>
      <c r="Z73" s="29">
        <v>0</v>
      </c>
      <c r="AA73" s="29">
        <v>0</v>
      </c>
      <c r="AB73" s="29">
        <v>0</v>
      </c>
      <c r="AC73" s="13">
        <f t="shared" si="468"/>
        <v>0</v>
      </c>
      <c r="AD73" s="29">
        <v>0</v>
      </c>
      <c r="AE73" s="29">
        <v>0</v>
      </c>
      <c r="AF73" s="29">
        <v>0</v>
      </c>
      <c r="AG73" s="13">
        <f t="shared" si="469"/>
        <v>0</v>
      </c>
      <c r="AH73" s="29">
        <v>0</v>
      </c>
      <c r="AI73" s="29">
        <v>0</v>
      </c>
      <c r="AJ73" s="29">
        <v>0</v>
      </c>
      <c r="AK73" s="13">
        <f t="shared" si="470"/>
        <v>0</v>
      </c>
      <c r="AL73" s="29">
        <v>0</v>
      </c>
      <c r="AM73" s="29">
        <v>0</v>
      </c>
      <c r="AN73" s="29">
        <v>0</v>
      </c>
      <c r="AO73" s="13">
        <f t="shared" si="471"/>
        <v>0</v>
      </c>
      <c r="AP73" s="29">
        <v>0</v>
      </c>
      <c r="AQ73" s="29">
        <v>0</v>
      </c>
      <c r="AR73" s="29">
        <v>0</v>
      </c>
      <c r="AS73" s="13">
        <f t="shared" si="472"/>
        <v>0</v>
      </c>
      <c r="AT73" s="29">
        <v>0</v>
      </c>
      <c r="AU73" s="29">
        <v>0</v>
      </c>
      <c r="AV73" s="29">
        <v>0</v>
      </c>
      <c r="AW73" s="13">
        <f t="shared" si="473"/>
        <v>0</v>
      </c>
      <c r="AX73" s="29">
        <v>0</v>
      </c>
      <c r="AY73" s="29">
        <v>0</v>
      </c>
      <c r="AZ73" s="29">
        <v>0</v>
      </c>
    </row>
    <row r="74" spans="1:57" ht="63" hidden="1" outlineLevel="1" x14ac:dyDescent="0.25">
      <c r="A74" s="10" t="s">
        <v>179</v>
      </c>
      <c r="B74" s="65" t="s">
        <v>164</v>
      </c>
      <c r="C74" s="11" t="s">
        <v>22</v>
      </c>
      <c r="D74" s="11" t="s">
        <v>54</v>
      </c>
      <c r="E74" s="13">
        <f t="shared" si="326"/>
        <v>268.89999999999998</v>
      </c>
      <c r="F74" s="13">
        <f t="shared" si="327"/>
        <v>0</v>
      </c>
      <c r="G74" s="13">
        <f t="shared" si="328"/>
        <v>268.89999999999998</v>
      </c>
      <c r="H74" s="13">
        <f t="shared" si="329"/>
        <v>0</v>
      </c>
      <c r="I74" s="13">
        <f t="shared" si="464"/>
        <v>0</v>
      </c>
      <c r="J74" s="29">
        <v>0</v>
      </c>
      <c r="K74" s="13">
        <v>0</v>
      </c>
      <c r="L74" s="29">
        <v>0</v>
      </c>
      <c r="M74" s="13">
        <f t="shared" si="465"/>
        <v>268.89999999999998</v>
      </c>
      <c r="N74" s="29">
        <v>0</v>
      </c>
      <c r="O74" s="36">
        <v>268.89999999999998</v>
      </c>
      <c r="P74" s="29">
        <v>0</v>
      </c>
      <c r="Q74" s="13">
        <f t="shared" si="455"/>
        <v>0</v>
      </c>
      <c r="R74" s="29">
        <v>0</v>
      </c>
      <c r="S74" s="29">
        <v>0</v>
      </c>
      <c r="T74" s="29">
        <v>0</v>
      </c>
      <c r="U74" s="13">
        <f t="shared" si="466"/>
        <v>0</v>
      </c>
      <c r="V74" s="29">
        <v>0</v>
      </c>
      <c r="W74" s="29">
        <v>0</v>
      </c>
      <c r="X74" s="29">
        <v>0</v>
      </c>
      <c r="Y74" s="13">
        <f t="shared" si="467"/>
        <v>0</v>
      </c>
      <c r="Z74" s="29">
        <v>0</v>
      </c>
      <c r="AA74" s="29">
        <v>0</v>
      </c>
      <c r="AB74" s="29">
        <v>0</v>
      </c>
      <c r="AC74" s="13">
        <f t="shared" si="468"/>
        <v>0</v>
      </c>
      <c r="AD74" s="29">
        <v>0</v>
      </c>
      <c r="AE74" s="29">
        <v>0</v>
      </c>
      <c r="AF74" s="29">
        <v>0</v>
      </c>
      <c r="AG74" s="13">
        <f t="shared" si="469"/>
        <v>0</v>
      </c>
      <c r="AH74" s="29">
        <v>0</v>
      </c>
      <c r="AI74" s="29">
        <v>0</v>
      </c>
      <c r="AJ74" s="29">
        <v>0</v>
      </c>
      <c r="AK74" s="13">
        <f t="shared" si="470"/>
        <v>0</v>
      </c>
      <c r="AL74" s="29">
        <v>0</v>
      </c>
      <c r="AM74" s="29">
        <v>0</v>
      </c>
      <c r="AN74" s="29">
        <v>0</v>
      </c>
      <c r="AO74" s="13">
        <f t="shared" si="471"/>
        <v>0</v>
      </c>
      <c r="AP74" s="29">
        <v>0</v>
      </c>
      <c r="AQ74" s="29">
        <v>0</v>
      </c>
      <c r="AR74" s="29">
        <v>0</v>
      </c>
      <c r="AS74" s="13">
        <f t="shared" si="472"/>
        <v>0</v>
      </c>
      <c r="AT74" s="29">
        <v>0</v>
      </c>
      <c r="AU74" s="29">
        <v>0</v>
      </c>
      <c r="AV74" s="29">
        <v>0</v>
      </c>
      <c r="AW74" s="13">
        <f t="shared" si="473"/>
        <v>0</v>
      </c>
      <c r="AX74" s="29">
        <v>0</v>
      </c>
      <c r="AY74" s="29">
        <v>0</v>
      </c>
      <c r="AZ74" s="29">
        <v>0</v>
      </c>
    </row>
    <row r="75" spans="1:57" ht="47.25" hidden="1" outlineLevel="1" x14ac:dyDescent="0.25">
      <c r="A75" s="10" t="s">
        <v>180</v>
      </c>
      <c r="B75" s="65" t="s">
        <v>165</v>
      </c>
      <c r="C75" s="11" t="s">
        <v>22</v>
      </c>
      <c r="D75" s="11" t="s">
        <v>54</v>
      </c>
      <c r="E75" s="13">
        <f t="shared" si="326"/>
        <v>4644.7999999999993</v>
      </c>
      <c r="F75" s="13">
        <f t="shared" si="327"/>
        <v>0</v>
      </c>
      <c r="G75" s="13">
        <f t="shared" si="328"/>
        <v>4644.7999999999993</v>
      </c>
      <c r="H75" s="13">
        <f t="shared" si="329"/>
        <v>0</v>
      </c>
      <c r="I75" s="13">
        <f t="shared" si="464"/>
        <v>0</v>
      </c>
      <c r="J75" s="29">
        <v>0</v>
      </c>
      <c r="K75" s="13">
        <v>0</v>
      </c>
      <c r="L75" s="29">
        <v>0</v>
      </c>
      <c r="M75" s="13">
        <f t="shared" si="465"/>
        <v>4644.7999999999993</v>
      </c>
      <c r="N75" s="29">
        <v>0</v>
      </c>
      <c r="O75" s="36">
        <f>6278.4-1633.6</f>
        <v>4644.7999999999993</v>
      </c>
      <c r="P75" s="29">
        <v>0</v>
      </c>
      <c r="Q75" s="13">
        <f t="shared" si="455"/>
        <v>0</v>
      </c>
      <c r="R75" s="29">
        <v>0</v>
      </c>
      <c r="S75" s="29">
        <v>0</v>
      </c>
      <c r="T75" s="29">
        <v>0</v>
      </c>
      <c r="U75" s="13">
        <f t="shared" si="466"/>
        <v>0</v>
      </c>
      <c r="V75" s="29">
        <v>0</v>
      </c>
      <c r="W75" s="29">
        <v>0</v>
      </c>
      <c r="X75" s="29">
        <v>0</v>
      </c>
      <c r="Y75" s="13">
        <f t="shared" si="467"/>
        <v>0</v>
      </c>
      <c r="Z75" s="29">
        <v>0</v>
      </c>
      <c r="AA75" s="29">
        <v>0</v>
      </c>
      <c r="AB75" s="29">
        <v>0</v>
      </c>
      <c r="AC75" s="13">
        <f t="shared" si="468"/>
        <v>0</v>
      </c>
      <c r="AD75" s="29">
        <v>0</v>
      </c>
      <c r="AE75" s="29">
        <v>0</v>
      </c>
      <c r="AF75" s="29">
        <v>0</v>
      </c>
      <c r="AG75" s="13">
        <f t="shared" si="469"/>
        <v>0</v>
      </c>
      <c r="AH75" s="29">
        <v>0</v>
      </c>
      <c r="AI75" s="29">
        <v>0</v>
      </c>
      <c r="AJ75" s="29">
        <v>0</v>
      </c>
      <c r="AK75" s="13">
        <f t="shared" si="470"/>
        <v>0</v>
      </c>
      <c r="AL75" s="29">
        <v>0</v>
      </c>
      <c r="AM75" s="29">
        <v>0</v>
      </c>
      <c r="AN75" s="29">
        <v>0</v>
      </c>
      <c r="AO75" s="13">
        <f t="shared" si="471"/>
        <v>0</v>
      </c>
      <c r="AP75" s="29">
        <v>0</v>
      </c>
      <c r="AQ75" s="29">
        <v>0</v>
      </c>
      <c r="AR75" s="29">
        <v>0</v>
      </c>
      <c r="AS75" s="13">
        <f t="shared" si="472"/>
        <v>0</v>
      </c>
      <c r="AT75" s="29">
        <v>0</v>
      </c>
      <c r="AU75" s="29">
        <v>0</v>
      </c>
      <c r="AV75" s="29">
        <v>0</v>
      </c>
      <c r="AW75" s="13">
        <f t="shared" si="473"/>
        <v>0</v>
      </c>
      <c r="AX75" s="29">
        <v>0</v>
      </c>
      <c r="AY75" s="29">
        <v>0</v>
      </c>
      <c r="AZ75" s="29">
        <v>0</v>
      </c>
    </row>
    <row r="76" spans="1:57" ht="47.25" hidden="1" outlineLevel="1" x14ac:dyDescent="0.25">
      <c r="A76" s="10" t="s">
        <v>181</v>
      </c>
      <c r="B76" s="65" t="s">
        <v>166</v>
      </c>
      <c r="C76" s="11" t="s">
        <v>22</v>
      </c>
      <c r="D76" s="11" t="s">
        <v>54</v>
      </c>
      <c r="E76" s="13">
        <f t="shared" si="326"/>
        <v>1341.8</v>
      </c>
      <c r="F76" s="13">
        <f t="shared" si="327"/>
        <v>0</v>
      </c>
      <c r="G76" s="13">
        <f t="shared" si="328"/>
        <v>1341.8</v>
      </c>
      <c r="H76" s="13">
        <f t="shared" si="329"/>
        <v>0</v>
      </c>
      <c r="I76" s="13">
        <f t="shared" si="464"/>
        <v>0</v>
      </c>
      <c r="J76" s="29">
        <v>0</v>
      </c>
      <c r="K76" s="13">
        <v>0</v>
      </c>
      <c r="L76" s="29">
        <v>0</v>
      </c>
      <c r="M76" s="13">
        <f t="shared" si="465"/>
        <v>1341.8</v>
      </c>
      <c r="N76" s="29">
        <v>0</v>
      </c>
      <c r="O76" s="36">
        <f>2885.1-1543.3</f>
        <v>1341.8</v>
      </c>
      <c r="P76" s="29">
        <v>0</v>
      </c>
      <c r="Q76" s="13">
        <f t="shared" si="455"/>
        <v>0</v>
      </c>
      <c r="R76" s="29">
        <v>0</v>
      </c>
      <c r="S76" s="29">
        <v>0</v>
      </c>
      <c r="T76" s="29">
        <v>0</v>
      </c>
      <c r="U76" s="13">
        <f t="shared" si="466"/>
        <v>0</v>
      </c>
      <c r="V76" s="29">
        <v>0</v>
      </c>
      <c r="W76" s="29">
        <v>0</v>
      </c>
      <c r="X76" s="29">
        <v>0</v>
      </c>
      <c r="Y76" s="13">
        <f t="shared" si="467"/>
        <v>0</v>
      </c>
      <c r="Z76" s="29">
        <v>0</v>
      </c>
      <c r="AA76" s="29">
        <v>0</v>
      </c>
      <c r="AB76" s="29">
        <v>0</v>
      </c>
      <c r="AC76" s="13">
        <f t="shared" si="468"/>
        <v>0</v>
      </c>
      <c r="AD76" s="29">
        <v>0</v>
      </c>
      <c r="AE76" s="29">
        <v>0</v>
      </c>
      <c r="AF76" s="29">
        <v>0</v>
      </c>
      <c r="AG76" s="13">
        <f t="shared" si="469"/>
        <v>0</v>
      </c>
      <c r="AH76" s="29">
        <v>0</v>
      </c>
      <c r="AI76" s="29">
        <v>0</v>
      </c>
      <c r="AJ76" s="29">
        <v>0</v>
      </c>
      <c r="AK76" s="13">
        <f t="shared" si="470"/>
        <v>0</v>
      </c>
      <c r="AL76" s="29">
        <v>0</v>
      </c>
      <c r="AM76" s="29">
        <v>0</v>
      </c>
      <c r="AN76" s="29">
        <v>0</v>
      </c>
      <c r="AO76" s="13">
        <f t="shared" si="471"/>
        <v>0</v>
      </c>
      <c r="AP76" s="29">
        <v>0</v>
      </c>
      <c r="AQ76" s="29">
        <v>0</v>
      </c>
      <c r="AR76" s="29">
        <v>0</v>
      </c>
      <c r="AS76" s="13">
        <f t="shared" si="472"/>
        <v>0</v>
      </c>
      <c r="AT76" s="29">
        <v>0</v>
      </c>
      <c r="AU76" s="29">
        <v>0</v>
      </c>
      <c r="AV76" s="29">
        <v>0</v>
      </c>
      <c r="AW76" s="13">
        <f t="shared" si="473"/>
        <v>0</v>
      </c>
      <c r="AX76" s="29">
        <v>0</v>
      </c>
      <c r="AY76" s="29">
        <v>0</v>
      </c>
      <c r="AZ76" s="29">
        <v>0</v>
      </c>
    </row>
    <row r="77" spans="1:57" ht="78.75" hidden="1" outlineLevel="1" x14ac:dyDescent="0.25">
      <c r="A77" s="10" t="s">
        <v>182</v>
      </c>
      <c r="B77" s="65" t="s">
        <v>167</v>
      </c>
      <c r="C77" s="11" t="s">
        <v>22</v>
      </c>
      <c r="D77" s="11" t="s">
        <v>54</v>
      </c>
      <c r="E77" s="13">
        <f t="shared" si="326"/>
        <v>58.2</v>
      </c>
      <c r="F77" s="13">
        <f t="shared" si="327"/>
        <v>0</v>
      </c>
      <c r="G77" s="13">
        <f t="shared" si="328"/>
        <v>58.2</v>
      </c>
      <c r="H77" s="13">
        <f t="shared" si="329"/>
        <v>0</v>
      </c>
      <c r="I77" s="13">
        <f t="shared" ref="I77:I85" si="474">K77</f>
        <v>0</v>
      </c>
      <c r="J77" s="29">
        <v>0</v>
      </c>
      <c r="K77" s="13">
        <v>0</v>
      </c>
      <c r="L77" s="29">
        <v>0</v>
      </c>
      <c r="M77" s="13">
        <f t="shared" ref="M77:M86" si="475">O77</f>
        <v>58.2</v>
      </c>
      <c r="N77" s="29">
        <v>0</v>
      </c>
      <c r="O77" s="36">
        <v>58.2</v>
      </c>
      <c r="P77" s="29">
        <v>0</v>
      </c>
      <c r="Q77" s="13">
        <f t="shared" si="455"/>
        <v>0</v>
      </c>
      <c r="R77" s="29">
        <v>0</v>
      </c>
      <c r="S77" s="29">
        <v>0</v>
      </c>
      <c r="T77" s="29">
        <v>0</v>
      </c>
      <c r="U77" s="13">
        <f t="shared" si="466"/>
        <v>0</v>
      </c>
      <c r="V77" s="29">
        <v>0</v>
      </c>
      <c r="W77" s="29">
        <v>0</v>
      </c>
      <c r="X77" s="29">
        <v>0</v>
      </c>
      <c r="Y77" s="13">
        <f t="shared" si="467"/>
        <v>0</v>
      </c>
      <c r="Z77" s="29">
        <v>0</v>
      </c>
      <c r="AA77" s="29">
        <v>0</v>
      </c>
      <c r="AB77" s="29">
        <v>0</v>
      </c>
      <c r="AC77" s="13">
        <f t="shared" si="468"/>
        <v>0</v>
      </c>
      <c r="AD77" s="29">
        <v>0</v>
      </c>
      <c r="AE77" s="29">
        <v>0</v>
      </c>
      <c r="AF77" s="29">
        <v>0</v>
      </c>
      <c r="AG77" s="13">
        <f t="shared" si="469"/>
        <v>0</v>
      </c>
      <c r="AH77" s="29">
        <v>0</v>
      </c>
      <c r="AI77" s="29">
        <v>0</v>
      </c>
      <c r="AJ77" s="29">
        <v>0</v>
      </c>
      <c r="AK77" s="13">
        <f t="shared" si="470"/>
        <v>0</v>
      </c>
      <c r="AL77" s="29">
        <v>0</v>
      </c>
      <c r="AM77" s="29">
        <v>0</v>
      </c>
      <c r="AN77" s="29">
        <v>0</v>
      </c>
      <c r="AO77" s="13">
        <f t="shared" si="471"/>
        <v>0</v>
      </c>
      <c r="AP77" s="29">
        <v>0</v>
      </c>
      <c r="AQ77" s="29">
        <v>0</v>
      </c>
      <c r="AR77" s="29">
        <v>0</v>
      </c>
      <c r="AS77" s="13">
        <f t="shared" si="472"/>
        <v>0</v>
      </c>
      <c r="AT77" s="29">
        <v>0</v>
      </c>
      <c r="AU77" s="29">
        <v>0</v>
      </c>
      <c r="AV77" s="29">
        <v>0</v>
      </c>
      <c r="AW77" s="13">
        <f t="shared" si="473"/>
        <v>0</v>
      </c>
      <c r="AX77" s="29">
        <v>0</v>
      </c>
      <c r="AY77" s="29">
        <v>0</v>
      </c>
      <c r="AZ77" s="29">
        <v>0</v>
      </c>
      <c r="BB77" s="1" t="s">
        <v>197</v>
      </c>
      <c r="BE77" s="1" t="s">
        <v>198</v>
      </c>
    </row>
    <row r="78" spans="1:57" ht="47.25" hidden="1" outlineLevel="1" x14ac:dyDescent="0.25">
      <c r="A78" s="10" t="s">
        <v>183</v>
      </c>
      <c r="B78" s="65" t="s">
        <v>168</v>
      </c>
      <c r="C78" s="11" t="s">
        <v>22</v>
      </c>
      <c r="D78" s="11" t="s">
        <v>54</v>
      </c>
      <c r="E78" s="13">
        <f t="shared" si="326"/>
        <v>5622.1</v>
      </c>
      <c r="F78" s="13">
        <f t="shared" si="327"/>
        <v>0</v>
      </c>
      <c r="G78" s="13">
        <f t="shared" si="328"/>
        <v>5622.1</v>
      </c>
      <c r="H78" s="13">
        <f t="shared" si="329"/>
        <v>0</v>
      </c>
      <c r="I78" s="13">
        <f t="shared" si="474"/>
        <v>0</v>
      </c>
      <c r="J78" s="29">
        <v>0</v>
      </c>
      <c r="K78" s="13">
        <v>0</v>
      </c>
      <c r="L78" s="29">
        <v>0</v>
      </c>
      <c r="M78" s="13">
        <f t="shared" si="475"/>
        <v>5622.1</v>
      </c>
      <c r="N78" s="29">
        <v>0</v>
      </c>
      <c r="O78" s="36">
        <f>9035-3412.9</f>
        <v>5622.1</v>
      </c>
      <c r="P78" s="29">
        <v>0</v>
      </c>
      <c r="Q78" s="13">
        <f t="shared" si="455"/>
        <v>0</v>
      </c>
      <c r="R78" s="29">
        <v>0</v>
      </c>
      <c r="S78" s="29">
        <v>0</v>
      </c>
      <c r="T78" s="29">
        <v>0</v>
      </c>
      <c r="U78" s="13">
        <f t="shared" si="466"/>
        <v>0</v>
      </c>
      <c r="V78" s="29">
        <v>0</v>
      </c>
      <c r="W78" s="29">
        <v>0</v>
      </c>
      <c r="X78" s="29">
        <v>0</v>
      </c>
      <c r="Y78" s="13">
        <f t="shared" si="467"/>
        <v>0</v>
      </c>
      <c r="Z78" s="29">
        <v>0</v>
      </c>
      <c r="AA78" s="29">
        <v>0</v>
      </c>
      <c r="AB78" s="29">
        <v>0</v>
      </c>
      <c r="AC78" s="13">
        <f t="shared" si="468"/>
        <v>0</v>
      </c>
      <c r="AD78" s="29">
        <v>0</v>
      </c>
      <c r="AE78" s="29">
        <v>0</v>
      </c>
      <c r="AF78" s="29">
        <v>0</v>
      </c>
      <c r="AG78" s="13">
        <f t="shared" si="469"/>
        <v>0</v>
      </c>
      <c r="AH78" s="29">
        <v>0</v>
      </c>
      <c r="AI78" s="29">
        <v>0</v>
      </c>
      <c r="AJ78" s="29">
        <v>0</v>
      </c>
      <c r="AK78" s="13">
        <f t="shared" si="470"/>
        <v>0</v>
      </c>
      <c r="AL78" s="29">
        <v>0</v>
      </c>
      <c r="AM78" s="29">
        <v>0</v>
      </c>
      <c r="AN78" s="29">
        <v>0</v>
      </c>
      <c r="AO78" s="13">
        <f t="shared" si="471"/>
        <v>0</v>
      </c>
      <c r="AP78" s="29">
        <v>0</v>
      </c>
      <c r="AQ78" s="29">
        <v>0</v>
      </c>
      <c r="AR78" s="29">
        <v>0</v>
      </c>
      <c r="AS78" s="13">
        <f t="shared" si="472"/>
        <v>0</v>
      </c>
      <c r="AT78" s="29">
        <v>0</v>
      </c>
      <c r="AU78" s="29">
        <v>0</v>
      </c>
      <c r="AV78" s="29">
        <v>0</v>
      </c>
      <c r="AW78" s="13">
        <f t="shared" si="473"/>
        <v>0</v>
      </c>
      <c r="AX78" s="29">
        <v>0</v>
      </c>
      <c r="AY78" s="29">
        <v>0</v>
      </c>
      <c r="AZ78" s="29">
        <v>0</v>
      </c>
    </row>
    <row r="79" spans="1:57" ht="47.25" hidden="1" outlineLevel="1" x14ac:dyDescent="0.25">
      <c r="A79" s="10" t="s">
        <v>184</v>
      </c>
      <c r="B79" s="65" t="s">
        <v>169</v>
      </c>
      <c r="C79" s="11" t="s">
        <v>22</v>
      </c>
      <c r="D79" s="11" t="s">
        <v>54</v>
      </c>
      <c r="E79" s="13">
        <f t="shared" si="326"/>
        <v>5857.3</v>
      </c>
      <c r="F79" s="13">
        <f t="shared" si="327"/>
        <v>0</v>
      </c>
      <c r="G79" s="13">
        <f t="shared" si="328"/>
        <v>5857.3</v>
      </c>
      <c r="H79" s="13">
        <f t="shared" si="329"/>
        <v>0</v>
      </c>
      <c r="I79" s="13">
        <f t="shared" si="474"/>
        <v>0</v>
      </c>
      <c r="J79" s="29">
        <v>0</v>
      </c>
      <c r="K79" s="13">
        <v>0</v>
      </c>
      <c r="L79" s="29">
        <v>0</v>
      </c>
      <c r="M79" s="13">
        <f t="shared" si="475"/>
        <v>5857.3</v>
      </c>
      <c r="N79" s="29">
        <v>0</v>
      </c>
      <c r="O79" s="36">
        <f>4577+1280.3</f>
        <v>5857.3</v>
      </c>
      <c r="P79" s="29">
        <v>0</v>
      </c>
      <c r="Q79" s="13">
        <f t="shared" si="455"/>
        <v>0</v>
      </c>
      <c r="R79" s="29">
        <v>0</v>
      </c>
      <c r="S79" s="29">
        <v>0</v>
      </c>
      <c r="T79" s="29">
        <v>0</v>
      </c>
      <c r="U79" s="13">
        <f t="shared" si="466"/>
        <v>0</v>
      </c>
      <c r="V79" s="29">
        <v>0</v>
      </c>
      <c r="W79" s="29">
        <v>0</v>
      </c>
      <c r="X79" s="29">
        <v>0</v>
      </c>
      <c r="Y79" s="13">
        <f t="shared" si="467"/>
        <v>0</v>
      </c>
      <c r="Z79" s="29">
        <v>0</v>
      </c>
      <c r="AA79" s="29">
        <v>0</v>
      </c>
      <c r="AB79" s="29">
        <v>0</v>
      </c>
      <c r="AC79" s="13">
        <f t="shared" si="468"/>
        <v>0</v>
      </c>
      <c r="AD79" s="29">
        <v>0</v>
      </c>
      <c r="AE79" s="29">
        <v>0</v>
      </c>
      <c r="AF79" s="29">
        <v>0</v>
      </c>
      <c r="AG79" s="13">
        <f t="shared" si="469"/>
        <v>0</v>
      </c>
      <c r="AH79" s="29">
        <v>0</v>
      </c>
      <c r="AI79" s="29">
        <v>0</v>
      </c>
      <c r="AJ79" s="29">
        <v>0</v>
      </c>
      <c r="AK79" s="13">
        <f t="shared" si="470"/>
        <v>0</v>
      </c>
      <c r="AL79" s="29">
        <v>0</v>
      </c>
      <c r="AM79" s="29">
        <v>0</v>
      </c>
      <c r="AN79" s="29">
        <v>0</v>
      </c>
      <c r="AO79" s="13">
        <f t="shared" si="471"/>
        <v>0</v>
      </c>
      <c r="AP79" s="29">
        <v>0</v>
      </c>
      <c r="AQ79" s="29">
        <v>0</v>
      </c>
      <c r="AR79" s="29">
        <v>0</v>
      </c>
      <c r="AS79" s="13">
        <f t="shared" si="472"/>
        <v>0</v>
      </c>
      <c r="AT79" s="29">
        <v>0</v>
      </c>
      <c r="AU79" s="29">
        <v>0</v>
      </c>
      <c r="AV79" s="29">
        <v>0</v>
      </c>
      <c r="AW79" s="13">
        <f t="shared" si="473"/>
        <v>0</v>
      </c>
      <c r="AX79" s="29">
        <v>0</v>
      </c>
      <c r="AY79" s="29">
        <v>0</v>
      </c>
      <c r="AZ79" s="29">
        <v>0</v>
      </c>
    </row>
    <row r="80" spans="1:57" ht="47.25" hidden="1" outlineLevel="1" x14ac:dyDescent="0.25">
      <c r="A80" s="10" t="s">
        <v>185</v>
      </c>
      <c r="B80" s="65" t="s">
        <v>170</v>
      </c>
      <c r="C80" s="11" t="s">
        <v>22</v>
      </c>
      <c r="D80" s="11" t="s">
        <v>54</v>
      </c>
      <c r="E80" s="13">
        <f t="shared" si="326"/>
        <v>5666.3</v>
      </c>
      <c r="F80" s="13">
        <f t="shared" si="327"/>
        <v>0</v>
      </c>
      <c r="G80" s="13">
        <f t="shared" si="328"/>
        <v>5666.3</v>
      </c>
      <c r="H80" s="13">
        <f t="shared" si="329"/>
        <v>0</v>
      </c>
      <c r="I80" s="13">
        <f t="shared" si="474"/>
        <v>0</v>
      </c>
      <c r="J80" s="29">
        <v>0</v>
      </c>
      <c r="K80" s="13">
        <v>0</v>
      </c>
      <c r="L80" s="29">
        <v>0</v>
      </c>
      <c r="M80" s="13">
        <f t="shared" si="475"/>
        <v>5666.3</v>
      </c>
      <c r="N80" s="29">
        <v>0</v>
      </c>
      <c r="O80" s="36">
        <f>6509.3-843</f>
        <v>5666.3</v>
      </c>
      <c r="P80" s="29">
        <v>0</v>
      </c>
      <c r="Q80" s="13">
        <f t="shared" si="455"/>
        <v>0</v>
      </c>
      <c r="R80" s="29">
        <v>0</v>
      </c>
      <c r="S80" s="29">
        <v>0</v>
      </c>
      <c r="T80" s="29">
        <v>0</v>
      </c>
      <c r="U80" s="13">
        <f t="shared" si="466"/>
        <v>0</v>
      </c>
      <c r="V80" s="29">
        <v>0</v>
      </c>
      <c r="W80" s="29">
        <v>0</v>
      </c>
      <c r="X80" s="29">
        <v>0</v>
      </c>
      <c r="Y80" s="13">
        <f t="shared" si="467"/>
        <v>0</v>
      </c>
      <c r="Z80" s="29">
        <v>0</v>
      </c>
      <c r="AA80" s="29">
        <v>0</v>
      </c>
      <c r="AB80" s="29">
        <v>0</v>
      </c>
      <c r="AC80" s="13">
        <f t="shared" si="468"/>
        <v>0</v>
      </c>
      <c r="AD80" s="29">
        <v>0</v>
      </c>
      <c r="AE80" s="29">
        <v>0</v>
      </c>
      <c r="AF80" s="29">
        <v>0</v>
      </c>
      <c r="AG80" s="13">
        <f t="shared" si="469"/>
        <v>0</v>
      </c>
      <c r="AH80" s="29">
        <v>0</v>
      </c>
      <c r="AI80" s="29">
        <v>0</v>
      </c>
      <c r="AJ80" s="29">
        <v>0</v>
      </c>
      <c r="AK80" s="13">
        <f t="shared" si="470"/>
        <v>0</v>
      </c>
      <c r="AL80" s="29">
        <v>0</v>
      </c>
      <c r="AM80" s="29">
        <v>0</v>
      </c>
      <c r="AN80" s="29">
        <v>0</v>
      </c>
      <c r="AO80" s="13">
        <f t="shared" si="471"/>
        <v>0</v>
      </c>
      <c r="AP80" s="29">
        <v>0</v>
      </c>
      <c r="AQ80" s="29">
        <v>0</v>
      </c>
      <c r="AR80" s="29">
        <v>0</v>
      </c>
      <c r="AS80" s="13">
        <f t="shared" si="472"/>
        <v>0</v>
      </c>
      <c r="AT80" s="29">
        <v>0</v>
      </c>
      <c r="AU80" s="29">
        <v>0</v>
      </c>
      <c r="AV80" s="29">
        <v>0</v>
      </c>
      <c r="AW80" s="13">
        <f t="shared" si="473"/>
        <v>0</v>
      </c>
      <c r="AX80" s="29">
        <v>0</v>
      </c>
      <c r="AY80" s="29">
        <v>0</v>
      </c>
      <c r="AZ80" s="29">
        <v>0</v>
      </c>
    </row>
    <row r="81" spans="1:52" ht="63" hidden="1" outlineLevel="1" x14ac:dyDescent="0.25">
      <c r="A81" s="10" t="s">
        <v>186</v>
      </c>
      <c r="B81" s="66" t="s">
        <v>171</v>
      </c>
      <c r="C81" s="11" t="s">
        <v>22</v>
      </c>
      <c r="D81" s="11" t="s">
        <v>54</v>
      </c>
      <c r="E81" s="13">
        <f t="shared" si="326"/>
        <v>435.9</v>
      </c>
      <c r="F81" s="13">
        <f t="shared" si="327"/>
        <v>0</v>
      </c>
      <c r="G81" s="13">
        <f t="shared" si="328"/>
        <v>435.9</v>
      </c>
      <c r="H81" s="13">
        <f t="shared" si="329"/>
        <v>0</v>
      </c>
      <c r="I81" s="13">
        <f t="shared" si="474"/>
        <v>0</v>
      </c>
      <c r="J81" s="29">
        <v>0</v>
      </c>
      <c r="K81" s="13">
        <v>0</v>
      </c>
      <c r="L81" s="29">
        <v>0</v>
      </c>
      <c r="M81" s="13">
        <f t="shared" si="475"/>
        <v>435.9</v>
      </c>
      <c r="N81" s="29">
        <v>0</v>
      </c>
      <c r="O81" s="36">
        <v>435.9</v>
      </c>
      <c r="P81" s="29">
        <v>0</v>
      </c>
      <c r="Q81" s="13">
        <f t="shared" si="455"/>
        <v>0</v>
      </c>
      <c r="R81" s="29">
        <v>0</v>
      </c>
      <c r="S81" s="29">
        <v>0</v>
      </c>
      <c r="T81" s="29">
        <v>0</v>
      </c>
      <c r="U81" s="13">
        <f t="shared" si="466"/>
        <v>0</v>
      </c>
      <c r="V81" s="29">
        <v>0</v>
      </c>
      <c r="W81" s="29">
        <v>0</v>
      </c>
      <c r="X81" s="29">
        <v>0</v>
      </c>
      <c r="Y81" s="13">
        <f t="shared" si="467"/>
        <v>0</v>
      </c>
      <c r="Z81" s="29">
        <v>0</v>
      </c>
      <c r="AA81" s="29">
        <v>0</v>
      </c>
      <c r="AB81" s="29">
        <v>0</v>
      </c>
      <c r="AC81" s="13">
        <f t="shared" si="468"/>
        <v>0</v>
      </c>
      <c r="AD81" s="29">
        <v>0</v>
      </c>
      <c r="AE81" s="29">
        <v>0</v>
      </c>
      <c r="AF81" s="29">
        <v>0</v>
      </c>
      <c r="AG81" s="13">
        <f t="shared" si="469"/>
        <v>0</v>
      </c>
      <c r="AH81" s="29">
        <v>0</v>
      </c>
      <c r="AI81" s="29">
        <v>0</v>
      </c>
      <c r="AJ81" s="29">
        <v>0</v>
      </c>
      <c r="AK81" s="13">
        <f t="shared" si="470"/>
        <v>0</v>
      </c>
      <c r="AL81" s="29">
        <v>0</v>
      </c>
      <c r="AM81" s="29">
        <v>0</v>
      </c>
      <c r="AN81" s="29">
        <v>0</v>
      </c>
      <c r="AO81" s="13">
        <f t="shared" si="471"/>
        <v>0</v>
      </c>
      <c r="AP81" s="29">
        <v>0</v>
      </c>
      <c r="AQ81" s="29">
        <v>0</v>
      </c>
      <c r="AR81" s="29">
        <v>0</v>
      </c>
      <c r="AS81" s="13">
        <f t="shared" si="472"/>
        <v>0</v>
      </c>
      <c r="AT81" s="29">
        <v>0</v>
      </c>
      <c r="AU81" s="29">
        <v>0</v>
      </c>
      <c r="AV81" s="29">
        <v>0</v>
      </c>
      <c r="AW81" s="13">
        <f t="shared" si="473"/>
        <v>0</v>
      </c>
      <c r="AX81" s="29">
        <v>0</v>
      </c>
      <c r="AY81" s="29">
        <v>0</v>
      </c>
      <c r="AZ81" s="29">
        <v>0</v>
      </c>
    </row>
    <row r="82" spans="1:52" ht="63" hidden="1" outlineLevel="1" x14ac:dyDescent="0.25">
      <c r="A82" s="10" t="s">
        <v>187</v>
      </c>
      <c r="B82" s="65" t="s">
        <v>172</v>
      </c>
      <c r="C82" s="11" t="s">
        <v>22</v>
      </c>
      <c r="D82" s="11" t="s">
        <v>54</v>
      </c>
      <c r="E82" s="13">
        <f t="shared" si="326"/>
        <v>243.3</v>
      </c>
      <c r="F82" s="13">
        <f t="shared" si="327"/>
        <v>0</v>
      </c>
      <c r="G82" s="13">
        <f t="shared" si="328"/>
        <v>243.3</v>
      </c>
      <c r="H82" s="13">
        <f t="shared" si="329"/>
        <v>0</v>
      </c>
      <c r="I82" s="13">
        <f t="shared" si="474"/>
        <v>0</v>
      </c>
      <c r="J82" s="29">
        <v>0</v>
      </c>
      <c r="K82" s="13">
        <v>0</v>
      </c>
      <c r="L82" s="29">
        <v>0</v>
      </c>
      <c r="M82" s="13">
        <f t="shared" si="475"/>
        <v>243.3</v>
      </c>
      <c r="N82" s="29">
        <v>0</v>
      </c>
      <c r="O82" s="36">
        <v>243.3</v>
      </c>
      <c r="P82" s="29">
        <v>0</v>
      </c>
      <c r="Q82" s="13">
        <f t="shared" si="455"/>
        <v>0</v>
      </c>
      <c r="R82" s="29">
        <v>0</v>
      </c>
      <c r="S82" s="29">
        <v>0</v>
      </c>
      <c r="T82" s="29">
        <v>0</v>
      </c>
      <c r="U82" s="13">
        <f t="shared" si="466"/>
        <v>0</v>
      </c>
      <c r="V82" s="29">
        <v>0</v>
      </c>
      <c r="W82" s="29">
        <v>0</v>
      </c>
      <c r="X82" s="29">
        <v>0</v>
      </c>
      <c r="Y82" s="13">
        <f t="shared" si="467"/>
        <v>0</v>
      </c>
      <c r="Z82" s="29">
        <v>0</v>
      </c>
      <c r="AA82" s="29">
        <v>0</v>
      </c>
      <c r="AB82" s="29">
        <v>0</v>
      </c>
      <c r="AC82" s="13">
        <f t="shared" si="468"/>
        <v>0</v>
      </c>
      <c r="AD82" s="29">
        <v>0</v>
      </c>
      <c r="AE82" s="29">
        <v>0</v>
      </c>
      <c r="AF82" s="29">
        <v>0</v>
      </c>
      <c r="AG82" s="13">
        <f t="shared" si="469"/>
        <v>0</v>
      </c>
      <c r="AH82" s="29">
        <v>0</v>
      </c>
      <c r="AI82" s="29">
        <v>0</v>
      </c>
      <c r="AJ82" s="29">
        <v>0</v>
      </c>
      <c r="AK82" s="13">
        <f t="shared" si="470"/>
        <v>0</v>
      </c>
      <c r="AL82" s="29">
        <v>0</v>
      </c>
      <c r="AM82" s="29">
        <v>0</v>
      </c>
      <c r="AN82" s="29">
        <v>0</v>
      </c>
      <c r="AO82" s="13">
        <f t="shared" si="471"/>
        <v>0</v>
      </c>
      <c r="AP82" s="29">
        <v>0</v>
      </c>
      <c r="AQ82" s="29">
        <v>0</v>
      </c>
      <c r="AR82" s="29">
        <v>0</v>
      </c>
      <c r="AS82" s="13">
        <f t="shared" si="472"/>
        <v>0</v>
      </c>
      <c r="AT82" s="29">
        <v>0</v>
      </c>
      <c r="AU82" s="29">
        <v>0</v>
      </c>
      <c r="AV82" s="29">
        <v>0</v>
      </c>
      <c r="AW82" s="13">
        <f t="shared" si="473"/>
        <v>0</v>
      </c>
      <c r="AX82" s="29">
        <v>0</v>
      </c>
      <c r="AY82" s="29">
        <v>0</v>
      </c>
      <c r="AZ82" s="29">
        <v>0</v>
      </c>
    </row>
    <row r="83" spans="1:52" ht="63" hidden="1" outlineLevel="1" x14ac:dyDescent="0.25">
      <c r="A83" s="10" t="s">
        <v>188</v>
      </c>
      <c r="B83" s="65" t="s">
        <v>173</v>
      </c>
      <c r="C83" s="11" t="s">
        <v>22</v>
      </c>
      <c r="D83" s="11" t="s">
        <v>54</v>
      </c>
      <c r="E83" s="13">
        <f t="shared" si="326"/>
        <v>238.7</v>
      </c>
      <c r="F83" s="13">
        <f t="shared" si="327"/>
        <v>0</v>
      </c>
      <c r="G83" s="13">
        <f t="shared" si="328"/>
        <v>238.7</v>
      </c>
      <c r="H83" s="13">
        <f t="shared" si="329"/>
        <v>0</v>
      </c>
      <c r="I83" s="13">
        <f t="shared" si="474"/>
        <v>0</v>
      </c>
      <c r="J83" s="29">
        <v>0</v>
      </c>
      <c r="K83" s="13">
        <v>0</v>
      </c>
      <c r="L83" s="29">
        <v>0</v>
      </c>
      <c r="M83" s="13">
        <f t="shared" si="475"/>
        <v>238.7</v>
      </c>
      <c r="N83" s="29">
        <v>0</v>
      </c>
      <c r="O83" s="36">
        <v>238.7</v>
      </c>
      <c r="P83" s="29">
        <v>0</v>
      </c>
      <c r="Q83" s="13">
        <f t="shared" si="455"/>
        <v>0</v>
      </c>
      <c r="R83" s="29">
        <v>0</v>
      </c>
      <c r="S83" s="29">
        <v>0</v>
      </c>
      <c r="T83" s="29">
        <v>0</v>
      </c>
      <c r="U83" s="13">
        <f t="shared" si="466"/>
        <v>0</v>
      </c>
      <c r="V83" s="29">
        <v>0</v>
      </c>
      <c r="W83" s="29">
        <v>0</v>
      </c>
      <c r="X83" s="29">
        <v>0</v>
      </c>
      <c r="Y83" s="13">
        <f t="shared" si="467"/>
        <v>0</v>
      </c>
      <c r="Z83" s="29">
        <v>0</v>
      </c>
      <c r="AA83" s="29">
        <v>0</v>
      </c>
      <c r="AB83" s="29">
        <v>0</v>
      </c>
      <c r="AC83" s="13">
        <f t="shared" si="468"/>
        <v>0</v>
      </c>
      <c r="AD83" s="29">
        <v>0</v>
      </c>
      <c r="AE83" s="29">
        <v>0</v>
      </c>
      <c r="AF83" s="29">
        <v>0</v>
      </c>
      <c r="AG83" s="13">
        <f t="shared" si="469"/>
        <v>0</v>
      </c>
      <c r="AH83" s="29">
        <v>0</v>
      </c>
      <c r="AI83" s="29">
        <v>0</v>
      </c>
      <c r="AJ83" s="29">
        <v>0</v>
      </c>
      <c r="AK83" s="13">
        <f t="shared" si="470"/>
        <v>0</v>
      </c>
      <c r="AL83" s="29">
        <v>0</v>
      </c>
      <c r="AM83" s="29">
        <v>0</v>
      </c>
      <c r="AN83" s="29">
        <v>0</v>
      </c>
      <c r="AO83" s="13">
        <f t="shared" si="471"/>
        <v>0</v>
      </c>
      <c r="AP83" s="29">
        <v>0</v>
      </c>
      <c r="AQ83" s="29">
        <v>0</v>
      </c>
      <c r="AR83" s="29">
        <v>0</v>
      </c>
      <c r="AS83" s="13">
        <f t="shared" si="472"/>
        <v>0</v>
      </c>
      <c r="AT83" s="29">
        <v>0</v>
      </c>
      <c r="AU83" s="29">
        <v>0</v>
      </c>
      <c r="AV83" s="29">
        <v>0</v>
      </c>
      <c r="AW83" s="13">
        <f t="shared" si="473"/>
        <v>0</v>
      </c>
      <c r="AX83" s="29">
        <v>0</v>
      </c>
      <c r="AY83" s="29">
        <v>0</v>
      </c>
      <c r="AZ83" s="29">
        <v>0</v>
      </c>
    </row>
    <row r="84" spans="1:52" ht="63" hidden="1" outlineLevel="1" x14ac:dyDescent="0.25">
      <c r="A84" s="10" t="s">
        <v>189</v>
      </c>
      <c r="B84" s="65" t="s">
        <v>174</v>
      </c>
      <c r="C84" s="11" t="s">
        <v>22</v>
      </c>
      <c r="D84" s="11" t="s">
        <v>54</v>
      </c>
      <c r="E84" s="13">
        <f t="shared" si="326"/>
        <v>185.3</v>
      </c>
      <c r="F84" s="13">
        <f t="shared" si="327"/>
        <v>0</v>
      </c>
      <c r="G84" s="13">
        <f t="shared" si="328"/>
        <v>185.3</v>
      </c>
      <c r="H84" s="13">
        <f t="shared" si="329"/>
        <v>0</v>
      </c>
      <c r="I84" s="13">
        <f t="shared" si="474"/>
        <v>0</v>
      </c>
      <c r="J84" s="29">
        <v>0</v>
      </c>
      <c r="K84" s="13">
        <v>0</v>
      </c>
      <c r="L84" s="29">
        <v>0</v>
      </c>
      <c r="M84" s="13">
        <f t="shared" si="475"/>
        <v>185.3</v>
      </c>
      <c r="N84" s="29">
        <v>0</v>
      </c>
      <c r="O84" s="36">
        <v>185.3</v>
      </c>
      <c r="P84" s="29">
        <v>0</v>
      </c>
      <c r="Q84" s="13">
        <f t="shared" si="455"/>
        <v>0</v>
      </c>
      <c r="R84" s="29">
        <v>0</v>
      </c>
      <c r="S84" s="29">
        <v>0</v>
      </c>
      <c r="T84" s="29">
        <v>0</v>
      </c>
      <c r="U84" s="13">
        <f t="shared" si="466"/>
        <v>0</v>
      </c>
      <c r="V84" s="29">
        <v>0</v>
      </c>
      <c r="W84" s="29">
        <v>0</v>
      </c>
      <c r="X84" s="29">
        <v>0</v>
      </c>
      <c r="Y84" s="13">
        <f t="shared" si="467"/>
        <v>0</v>
      </c>
      <c r="Z84" s="29">
        <v>0</v>
      </c>
      <c r="AA84" s="29">
        <v>0</v>
      </c>
      <c r="AB84" s="29">
        <v>0</v>
      </c>
      <c r="AC84" s="13">
        <f t="shared" si="468"/>
        <v>0</v>
      </c>
      <c r="AD84" s="29">
        <v>0</v>
      </c>
      <c r="AE84" s="29">
        <v>0</v>
      </c>
      <c r="AF84" s="29">
        <v>0</v>
      </c>
      <c r="AG84" s="13">
        <f t="shared" si="469"/>
        <v>0</v>
      </c>
      <c r="AH84" s="29">
        <v>0</v>
      </c>
      <c r="AI84" s="29">
        <v>0</v>
      </c>
      <c r="AJ84" s="29">
        <v>0</v>
      </c>
      <c r="AK84" s="13">
        <f t="shared" si="470"/>
        <v>0</v>
      </c>
      <c r="AL84" s="29">
        <v>0</v>
      </c>
      <c r="AM84" s="29">
        <v>0</v>
      </c>
      <c r="AN84" s="29">
        <v>0</v>
      </c>
      <c r="AO84" s="13">
        <f t="shared" si="471"/>
        <v>0</v>
      </c>
      <c r="AP84" s="29">
        <v>0</v>
      </c>
      <c r="AQ84" s="29">
        <v>0</v>
      </c>
      <c r="AR84" s="29">
        <v>0</v>
      </c>
      <c r="AS84" s="13">
        <f t="shared" si="472"/>
        <v>0</v>
      </c>
      <c r="AT84" s="29">
        <v>0</v>
      </c>
      <c r="AU84" s="29">
        <v>0</v>
      </c>
      <c r="AV84" s="29">
        <v>0</v>
      </c>
      <c r="AW84" s="13">
        <f t="shared" si="473"/>
        <v>0</v>
      </c>
      <c r="AX84" s="29">
        <v>0</v>
      </c>
      <c r="AY84" s="29">
        <v>0</v>
      </c>
      <c r="AZ84" s="29">
        <v>0</v>
      </c>
    </row>
    <row r="85" spans="1:52" ht="63" hidden="1" outlineLevel="1" x14ac:dyDescent="0.25">
      <c r="A85" s="10" t="s">
        <v>190</v>
      </c>
      <c r="B85" s="65" t="s">
        <v>175</v>
      </c>
      <c r="C85" s="11" t="s">
        <v>22</v>
      </c>
      <c r="D85" s="11" t="s">
        <v>54</v>
      </c>
      <c r="E85" s="13">
        <f t="shared" si="326"/>
        <v>104.5</v>
      </c>
      <c r="F85" s="13">
        <f t="shared" si="327"/>
        <v>0</v>
      </c>
      <c r="G85" s="13">
        <f t="shared" si="328"/>
        <v>104.5</v>
      </c>
      <c r="H85" s="13">
        <f t="shared" si="329"/>
        <v>0</v>
      </c>
      <c r="I85" s="13">
        <f t="shared" si="474"/>
        <v>0</v>
      </c>
      <c r="J85" s="29">
        <v>0</v>
      </c>
      <c r="K85" s="13">
        <v>0</v>
      </c>
      <c r="L85" s="29">
        <v>0</v>
      </c>
      <c r="M85" s="13">
        <f t="shared" si="475"/>
        <v>104.5</v>
      </c>
      <c r="N85" s="29">
        <v>0</v>
      </c>
      <c r="O85" s="36">
        <v>104.5</v>
      </c>
      <c r="P85" s="29">
        <v>0</v>
      </c>
      <c r="Q85" s="13">
        <f t="shared" si="455"/>
        <v>0</v>
      </c>
      <c r="R85" s="29">
        <v>0</v>
      </c>
      <c r="S85" s="29">
        <v>0</v>
      </c>
      <c r="T85" s="29">
        <v>0</v>
      </c>
      <c r="U85" s="13">
        <f t="shared" si="466"/>
        <v>0</v>
      </c>
      <c r="V85" s="29">
        <v>0</v>
      </c>
      <c r="W85" s="29">
        <v>0</v>
      </c>
      <c r="X85" s="29">
        <v>0</v>
      </c>
      <c r="Y85" s="13">
        <f t="shared" si="467"/>
        <v>0</v>
      </c>
      <c r="Z85" s="29">
        <v>0</v>
      </c>
      <c r="AA85" s="29">
        <v>0</v>
      </c>
      <c r="AB85" s="29">
        <v>0</v>
      </c>
      <c r="AC85" s="13">
        <f t="shared" si="468"/>
        <v>0</v>
      </c>
      <c r="AD85" s="29">
        <v>0</v>
      </c>
      <c r="AE85" s="29">
        <v>0</v>
      </c>
      <c r="AF85" s="29">
        <v>0</v>
      </c>
      <c r="AG85" s="13">
        <f t="shared" si="469"/>
        <v>0</v>
      </c>
      <c r="AH85" s="29">
        <v>0</v>
      </c>
      <c r="AI85" s="29">
        <v>0</v>
      </c>
      <c r="AJ85" s="29">
        <v>0</v>
      </c>
      <c r="AK85" s="13">
        <f t="shared" si="470"/>
        <v>0</v>
      </c>
      <c r="AL85" s="29">
        <v>0</v>
      </c>
      <c r="AM85" s="29">
        <v>0</v>
      </c>
      <c r="AN85" s="29">
        <v>0</v>
      </c>
      <c r="AO85" s="13">
        <f t="shared" si="471"/>
        <v>0</v>
      </c>
      <c r="AP85" s="29">
        <v>0</v>
      </c>
      <c r="AQ85" s="29">
        <v>0</v>
      </c>
      <c r="AR85" s="29">
        <v>0</v>
      </c>
      <c r="AS85" s="13">
        <f t="shared" si="472"/>
        <v>0</v>
      </c>
      <c r="AT85" s="29">
        <v>0</v>
      </c>
      <c r="AU85" s="29">
        <v>0</v>
      </c>
      <c r="AV85" s="29">
        <v>0</v>
      </c>
      <c r="AW85" s="13">
        <f t="shared" si="473"/>
        <v>0</v>
      </c>
      <c r="AX85" s="29">
        <v>0</v>
      </c>
      <c r="AY85" s="29">
        <v>0</v>
      </c>
      <c r="AZ85" s="29">
        <v>0</v>
      </c>
    </row>
    <row r="86" spans="1:52" ht="78.75" hidden="1" outlineLevel="1" x14ac:dyDescent="0.25">
      <c r="A86" s="10" t="s">
        <v>191</v>
      </c>
      <c r="B86" s="65" t="s">
        <v>194</v>
      </c>
      <c r="C86" s="11" t="s">
        <v>22</v>
      </c>
      <c r="D86" s="11" t="s">
        <v>54</v>
      </c>
      <c r="E86" s="13">
        <f t="shared" si="326"/>
        <v>118.3</v>
      </c>
      <c r="F86" s="13">
        <f t="shared" si="327"/>
        <v>0</v>
      </c>
      <c r="G86" s="13">
        <f t="shared" si="328"/>
        <v>118.3</v>
      </c>
      <c r="H86" s="13">
        <f t="shared" si="329"/>
        <v>0</v>
      </c>
      <c r="I86" s="13">
        <f t="shared" ref="I86" si="476">K86</f>
        <v>0</v>
      </c>
      <c r="J86" s="29">
        <v>0</v>
      </c>
      <c r="K86" s="13">
        <v>0</v>
      </c>
      <c r="L86" s="29">
        <v>0</v>
      </c>
      <c r="M86" s="13">
        <f t="shared" si="475"/>
        <v>118.3</v>
      </c>
      <c r="N86" s="29">
        <v>0</v>
      </c>
      <c r="O86" s="36">
        <v>118.3</v>
      </c>
      <c r="P86" s="29">
        <v>0</v>
      </c>
      <c r="Q86" s="13">
        <f t="shared" si="455"/>
        <v>0</v>
      </c>
      <c r="R86" s="29">
        <v>0</v>
      </c>
      <c r="S86" s="29">
        <v>0</v>
      </c>
      <c r="T86" s="29">
        <v>0</v>
      </c>
      <c r="U86" s="13">
        <f t="shared" si="466"/>
        <v>0</v>
      </c>
      <c r="V86" s="29">
        <v>0</v>
      </c>
      <c r="W86" s="29">
        <v>0</v>
      </c>
      <c r="X86" s="29">
        <v>0</v>
      </c>
      <c r="Y86" s="13">
        <f t="shared" si="467"/>
        <v>0</v>
      </c>
      <c r="Z86" s="29">
        <v>0</v>
      </c>
      <c r="AA86" s="29">
        <v>0</v>
      </c>
      <c r="AB86" s="29">
        <v>0</v>
      </c>
      <c r="AC86" s="13">
        <f t="shared" si="468"/>
        <v>0</v>
      </c>
      <c r="AD86" s="29">
        <v>0</v>
      </c>
      <c r="AE86" s="29">
        <v>0</v>
      </c>
      <c r="AF86" s="29">
        <v>0</v>
      </c>
      <c r="AG86" s="13">
        <f t="shared" si="469"/>
        <v>0</v>
      </c>
      <c r="AH86" s="29">
        <v>0</v>
      </c>
      <c r="AI86" s="29">
        <v>0</v>
      </c>
      <c r="AJ86" s="29">
        <v>0</v>
      </c>
      <c r="AK86" s="13">
        <f t="shared" si="470"/>
        <v>0</v>
      </c>
      <c r="AL86" s="29">
        <v>0</v>
      </c>
      <c r="AM86" s="29">
        <v>0</v>
      </c>
      <c r="AN86" s="29">
        <v>0</v>
      </c>
      <c r="AO86" s="13">
        <f t="shared" si="471"/>
        <v>0</v>
      </c>
      <c r="AP86" s="29">
        <v>0</v>
      </c>
      <c r="AQ86" s="29">
        <v>0</v>
      </c>
      <c r="AR86" s="29">
        <v>0</v>
      </c>
      <c r="AS86" s="13">
        <f t="shared" si="472"/>
        <v>0</v>
      </c>
      <c r="AT86" s="29">
        <v>0</v>
      </c>
      <c r="AU86" s="29">
        <v>0</v>
      </c>
      <c r="AV86" s="29">
        <v>0</v>
      </c>
      <c r="AW86" s="13">
        <f t="shared" si="473"/>
        <v>0</v>
      </c>
      <c r="AX86" s="29">
        <v>0</v>
      </c>
      <c r="AY86" s="29">
        <v>0</v>
      </c>
      <c r="AZ86" s="29">
        <v>0</v>
      </c>
    </row>
    <row r="87" spans="1:52" ht="63" hidden="1" outlineLevel="1" x14ac:dyDescent="0.25">
      <c r="A87" s="10" t="s">
        <v>192</v>
      </c>
      <c r="B87" s="65" t="s">
        <v>200</v>
      </c>
      <c r="C87" s="11" t="s">
        <v>22</v>
      </c>
      <c r="D87" s="11" t="s">
        <v>54</v>
      </c>
      <c r="E87" s="13">
        <f t="shared" si="326"/>
        <v>858.8</v>
      </c>
      <c r="F87" s="13">
        <f t="shared" si="327"/>
        <v>0</v>
      </c>
      <c r="G87" s="13">
        <f t="shared" si="328"/>
        <v>858.8</v>
      </c>
      <c r="H87" s="13">
        <f t="shared" si="329"/>
        <v>0</v>
      </c>
      <c r="I87" s="13">
        <f t="shared" ref="I87" si="477">K87</f>
        <v>0</v>
      </c>
      <c r="J87" s="29">
        <v>0</v>
      </c>
      <c r="K87" s="13">
        <v>0</v>
      </c>
      <c r="L87" s="29">
        <v>0</v>
      </c>
      <c r="M87" s="13">
        <f t="shared" ref="M87" si="478">O87</f>
        <v>858.8</v>
      </c>
      <c r="N87" s="29">
        <v>0</v>
      </c>
      <c r="O87" s="36">
        <v>858.8</v>
      </c>
      <c r="P87" s="29">
        <v>0</v>
      </c>
      <c r="Q87" s="13">
        <f t="shared" si="455"/>
        <v>0</v>
      </c>
      <c r="R87" s="29">
        <v>0</v>
      </c>
      <c r="S87" s="29">
        <v>0</v>
      </c>
      <c r="T87" s="29">
        <v>0</v>
      </c>
      <c r="U87" s="13">
        <f t="shared" si="466"/>
        <v>0</v>
      </c>
      <c r="V87" s="29">
        <v>0</v>
      </c>
      <c r="W87" s="29">
        <v>0</v>
      </c>
      <c r="X87" s="29">
        <v>0</v>
      </c>
      <c r="Y87" s="13">
        <f t="shared" si="467"/>
        <v>0</v>
      </c>
      <c r="Z87" s="29">
        <v>0</v>
      </c>
      <c r="AA87" s="29">
        <v>0</v>
      </c>
      <c r="AB87" s="29">
        <v>0</v>
      </c>
      <c r="AC87" s="13">
        <f t="shared" si="468"/>
        <v>0</v>
      </c>
      <c r="AD87" s="29">
        <v>0</v>
      </c>
      <c r="AE87" s="29">
        <v>0</v>
      </c>
      <c r="AF87" s="29">
        <v>0</v>
      </c>
      <c r="AG87" s="13">
        <f t="shared" si="469"/>
        <v>0</v>
      </c>
      <c r="AH87" s="29">
        <v>0</v>
      </c>
      <c r="AI87" s="29">
        <v>0</v>
      </c>
      <c r="AJ87" s="29">
        <v>0</v>
      </c>
      <c r="AK87" s="13">
        <f t="shared" si="470"/>
        <v>0</v>
      </c>
      <c r="AL87" s="29">
        <v>0</v>
      </c>
      <c r="AM87" s="29">
        <v>0</v>
      </c>
      <c r="AN87" s="29">
        <v>0</v>
      </c>
      <c r="AO87" s="13">
        <f t="shared" si="471"/>
        <v>0</v>
      </c>
      <c r="AP87" s="29">
        <v>0</v>
      </c>
      <c r="AQ87" s="29">
        <v>0</v>
      </c>
      <c r="AR87" s="29">
        <v>0</v>
      </c>
      <c r="AS87" s="13">
        <f t="shared" si="472"/>
        <v>0</v>
      </c>
      <c r="AT87" s="29">
        <v>0</v>
      </c>
      <c r="AU87" s="29">
        <v>0</v>
      </c>
      <c r="AV87" s="29">
        <v>0</v>
      </c>
      <c r="AW87" s="13">
        <f t="shared" si="473"/>
        <v>0</v>
      </c>
      <c r="AX87" s="29">
        <v>0</v>
      </c>
      <c r="AY87" s="29">
        <v>0</v>
      </c>
      <c r="AZ87" s="29">
        <v>0</v>
      </c>
    </row>
    <row r="88" spans="1:52" ht="63" hidden="1" outlineLevel="1" x14ac:dyDescent="0.25">
      <c r="A88" s="10" t="s">
        <v>193</v>
      </c>
      <c r="B88" s="65" t="s">
        <v>201</v>
      </c>
      <c r="C88" s="11" t="s">
        <v>22</v>
      </c>
      <c r="D88" s="11" t="s">
        <v>54</v>
      </c>
      <c r="E88" s="13">
        <f t="shared" ref="E88:E119" si="479">I88+M88+Q88+U88+Y88+AC88+AG88+AK88+AO88</f>
        <v>899.19999999999993</v>
      </c>
      <c r="F88" s="13">
        <f t="shared" ref="F88:F119" si="480">J88+N88+R88+V88+Z88+AD88+AH88+AL88+AP88</f>
        <v>0</v>
      </c>
      <c r="G88" s="13">
        <f t="shared" ref="G88:G119" si="481">K88+O88+S88+W88+AA88+AE88+AI88+AM88+AQ88</f>
        <v>899.19999999999993</v>
      </c>
      <c r="H88" s="13">
        <f t="shared" ref="H88:H119" si="482">L88+P88+T88+X88+AB88+AF88+AJ88+AN88+AR88</f>
        <v>0</v>
      </c>
      <c r="I88" s="13">
        <f t="shared" ref="I88" si="483">K88</f>
        <v>0</v>
      </c>
      <c r="J88" s="29">
        <v>0</v>
      </c>
      <c r="K88" s="13">
        <v>0</v>
      </c>
      <c r="L88" s="29">
        <v>0</v>
      </c>
      <c r="M88" s="13">
        <f t="shared" ref="M88" si="484">O88</f>
        <v>899.19999999999993</v>
      </c>
      <c r="N88" s="29">
        <v>0</v>
      </c>
      <c r="O88" s="36">
        <f>964.9-65.7</f>
        <v>899.19999999999993</v>
      </c>
      <c r="P88" s="29">
        <v>0</v>
      </c>
      <c r="Q88" s="13">
        <f t="shared" si="455"/>
        <v>0</v>
      </c>
      <c r="R88" s="29">
        <v>0</v>
      </c>
      <c r="S88" s="29">
        <v>0</v>
      </c>
      <c r="T88" s="29">
        <v>0</v>
      </c>
      <c r="U88" s="13">
        <f t="shared" si="466"/>
        <v>0</v>
      </c>
      <c r="V88" s="29">
        <v>0</v>
      </c>
      <c r="W88" s="29">
        <v>0</v>
      </c>
      <c r="X88" s="29">
        <v>0</v>
      </c>
      <c r="Y88" s="13">
        <f t="shared" si="467"/>
        <v>0</v>
      </c>
      <c r="Z88" s="29">
        <v>0</v>
      </c>
      <c r="AA88" s="29">
        <v>0</v>
      </c>
      <c r="AB88" s="29">
        <v>0</v>
      </c>
      <c r="AC88" s="13">
        <f t="shared" si="468"/>
        <v>0</v>
      </c>
      <c r="AD88" s="29">
        <v>0</v>
      </c>
      <c r="AE88" s="29">
        <v>0</v>
      </c>
      <c r="AF88" s="29">
        <v>0</v>
      </c>
      <c r="AG88" s="13">
        <f t="shared" si="469"/>
        <v>0</v>
      </c>
      <c r="AH88" s="29">
        <v>0</v>
      </c>
      <c r="AI88" s="29">
        <v>0</v>
      </c>
      <c r="AJ88" s="29">
        <v>0</v>
      </c>
      <c r="AK88" s="13">
        <f t="shared" si="470"/>
        <v>0</v>
      </c>
      <c r="AL88" s="29">
        <v>0</v>
      </c>
      <c r="AM88" s="29">
        <v>0</v>
      </c>
      <c r="AN88" s="29">
        <v>0</v>
      </c>
      <c r="AO88" s="13">
        <f t="shared" si="471"/>
        <v>0</v>
      </c>
      <c r="AP88" s="29">
        <v>0</v>
      </c>
      <c r="AQ88" s="29">
        <v>0</v>
      </c>
      <c r="AR88" s="29">
        <v>0</v>
      </c>
      <c r="AS88" s="13">
        <f t="shared" si="472"/>
        <v>0</v>
      </c>
      <c r="AT88" s="29">
        <v>0</v>
      </c>
      <c r="AU88" s="29">
        <v>0</v>
      </c>
      <c r="AV88" s="29">
        <v>0</v>
      </c>
      <c r="AW88" s="13">
        <f t="shared" si="473"/>
        <v>0</v>
      </c>
      <c r="AX88" s="29">
        <v>0</v>
      </c>
      <c r="AY88" s="29">
        <v>0</v>
      </c>
      <c r="AZ88" s="29">
        <v>0</v>
      </c>
    </row>
    <row r="89" spans="1:52" ht="47.25" hidden="1" outlineLevel="1" x14ac:dyDescent="0.25">
      <c r="A89" s="10" t="s">
        <v>199</v>
      </c>
      <c r="B89" s="65" t="s">
        <v>210</v>
      </c>
      <c r="C89" s="11" t="s">
        <v>22</v>
      </c>
      <c r="D89" s="11" t="s">
        <v>54</v>
      </c>
      <c r="E89" s="13">
        <f t="shared" si="479"/>
        <v>1069.0999999999999</v>
      </c>
      <c r="F89" s="13">
        <f t="shared" si="480"/>
        <v>0</v>
      </c>
      <c r="G89" s="13">
        <f t="shared" si="481"/>
        <v>1069.0999999999999</v>
      </c>
      <c r="H89" s="13">
        <f t="shared" si="482"/>
        <v>0</v>
      </c>
      <c r="I89" s="13">
        <f t="shared" ref="I89" si="485">K89</f>
        <v>0</v>
      </c>
      <c r="J89" s="29">
        <v>0</v>
      </c>
      <c r="K89" s="13">
        <v>0</v>
      </c>
      <c r="L89" s="29">
        <v>0</v>
      </c>
      <c r="M89" s="13">
        <f t="shared" ref="M89" si="486">O89</f>
        <v>1069.0999999999999</v>
      </c>
      <c r="N89" s="29">
        <v>0</v>
      </c>
      <c r="O89" s="36">
        <v>1069.0999999999999</v>
      </c>
      <c r="P89" s="29">
        <v>0</v>
      </c>
      <c r="Q89" s="13">
        <f t="shared" si="455"/>
        <v>0</v>
      </c>
      <c r="R89" s="29">
        <v>0</v>
      </c>
      <c r="S89" s="29">
        <v>0</v>
      </c>
      <c r="T89" s="29">
        <v>0</v>
      </c>
      <c r="U89" s="13">
        <f t="shared" si="466"/>
        <v>0</v>
      </c>
      <c r="V89" s="29">
        <v>0</v>
      </c>
      <c r="W89" s="29">
        <v>0</v>
      </c>
      <c r="X89" s="29">
        <v>0</v>
      </c>
      <c r="Y89" s="13">
        <f t="shared" si="467"/>
        <v>0</v>
      </c>
      <c r="Z89" s="29">
        <v>0</v>
      </c>
      <c r="AA89" s="29">
        <v>0</v>
      </c>
      <c r="AB89" s="29">
        <v>0</v>
      </c>
      <c r="AC89" s="13">
        <f t="shared" si="468"/>
        <v>0</v>
      </c>
      <c r="AD89" s="29">
        <v>0</v>
      </c>
      <c r="AE89" s="29">
        <v>0</v>
      </c>
      <c r="AF89" s="29">
        <v>0</v>
      </c>
      <c r="AG89" s="13">
        <f t="shared" si="469"/>
        <v>0</v>
      </c>
      <c r="AH89" s="29">
        <v>0</v>
      </c>
      <c r="AI89" s="29">
        <v>0</v>
      </c>
      <c r="AJ89" s="29">
        <v>0</v>
      </c>
      <c r="AK89" s="13">
        <f t="shared" si="470"/>
        <v>0</v>
      </c>
      <c r="AL89" s="29">
        <v>0</v>
      </c>
      <c r="AM89" s="29">
        <v>0</v>
      </c>
      <c r="AN89" s="29">
        <v>0</v>
      </c>
      <c r="AO89" s="13">
        <f t="shared" si="471"/>
        <v>0</v>
      </c>
      <c r="AP89" s="29">
        <v>0</v>
      </c>
      <c r="AQ89" s="29">
        <v>0</v>
      </c>
      <c r="AR89" s="29">
        <v>0</v>
      </c>
      <c r="AS89" s="13">
        <f t="shared" si="472"/>
        <v>0</v>
      </c>
      <c r="AT89" s="29">
        <v>0</v>
      </c>
      <c r="AU89" s="29">
        <v>0</v>
      </c>
      <c r="AV89" s="29">
        <v>0</v>
      </c>
      <c r="AW89" s="13">
        <f t="shared" si="473"/>
        <v>0</v>
      </c>
      <c r="AX89" s="29">
        <v>0</v>
      </c>
      <c r="AY89" s="29">
        <v>0</v>
      </c>
      <c r="AZ89" s="29">
        <v>0</v>
      </c>
    </row>
    <row r="90" spans="1:52" ht="78.75" hidden="1" outlineLevel="1" x14ac:dyDescent="0.25">
      <c r="A90" s="10" t="s">
        <v>202</v>
      </c>
      <c r="B90" s="65" t="s">
        <v>257</v>
      </c>
      <c r="C90" s="11" t="s">
        <v>22</v>
      </c>
      <c r="D90" s="11" t="s">
        <v>54</v>
      </c>
      <c r="E90" s="13">
        <f t="shared" si="479"/>
        <v>405.2</v>
      </c>
      <c r="F90" s="13">
        <f t="shared" si="480"/>
        <v>0</v>
      </c>
      <c r="G90" s="13">
        <f t="shared" si="481"/>
        <v>405.2</v>
      </c>
      <c r="H90" s="13">
        <f t="shared" si="482"/>
        <v>0</v>
      </c>
      <c r="I90" s="13">
        <f t="shared" ref="I90:I91" si="487">K90</f>
        <v>0</v>
      </c>
      <c r="J90" s="29">
        <v>0</v>
      </c>
      <c r="K90" s="13">
        <v>0</v>
      </c>
      <c r="L90" s="29">
        <v>0</v>
      </c>
      <c r="M90" s="13">
        <f t="shared" ref="M90:M91" si="488">O90</f>
        <v>0</v>
      </c>
      <c r="N90" s="29">
        <v>0</v>
      </c>
      <c r="O90" s="36">
        <f>405.2-405.2</f>
        <v>0</v>
      </c>
      <c r="P90" s="29">
        <v>0</v>
      </c>
      <c r="Q90" s="13">
        <f t="shared" si="455"/>
        <v>405.2</v>
      </c>
      <c r="R90" s="29">
        <v>0</v>
      </c>
      <c r="S90" s="36">
        <v>405.2</v>
      </c>
      <c r="T90" s="29">
        <v>0</v>
      </c>
      <c r="U90" s="13">
        <f t="shared" si="466"/>
        <v>0</v>
      </c>
      <c r="V90" s="29">
        <v>0</v>
      </c>
      <c r="W90" s="29">
        <v>0</v>
      </c>
      <c r="X90" s="29">
        <v>0</v>
      </c>
      <c r="Y90" s="13">
        <f t="shared" si="467"/>
        <v>0</v>
      </c>
      <c r="Z90" s="29">
        <v>0</v>
      </c>
      <c r="AA90" s="29">
        <v>0</v>
      </c>
      <c r="AB90" s="29">
        <v>0</v>
      </c>
      <c r="AC90" s="13">
        <f t="shared" si="468"/>
        <v>0</v>
      </c>
      <c r="AD90" s="29">
        <v>0</v>
      </c>
      <c r="AE90" s="29">
        <v>0</v>
      </c>
      <c r="AF90" s="29">
        <v>0</v>
      </c>
      <c r="AG90" s="13">
        <f t="shared" si="469"/>
        <v>0</v>
      </c>
      <c r="AH90" s="29">
        <v>0</v>
      </c>
      <c r="AI90" s="29">
        <v>0</v>
      </c>
      <c r="AJ90" s="29">
        <v>0</v>
      </c>
      <c r="AK90" s="13">
        <f t="shared" si="470"/>
        <v>0</v>
      </c>
      <c r="AL90" s="29">
        <v>0</v>
      </c>
      <c r="AM90" s="29">
        <v>0</v>
      </c>
      <c r="AN90" s="29">
        <v>0</v>
      </c>
      <c r="AO90" s="13">
        <f t="shared" si="471"/>
        <v>0</v>
      </c>
      <c r="AP90" s="29">
        <v>0</v>
      </c>
      <c r="AQ90" s="29">
        <v>0</v>
      </c>
      <c r="AR90" s="29">
        <v>0</v>
      </c>
      <c r="AS90" s="13">
        <f t="shared" si="472"/>
        <v>0</v>
      </c>
      <c r="AT90" s="29">
        <v>0</v>
      </c>
      <c r="AU90" s="29">
        <v>0</v>
      </c>
      <c r="AV90" s="29">
        <v>0</v>
      </c>
      <c r="AW90" s="13">
        <f t="shared" si="473"/>
        <v>0</v>
      </c>
      <c r="AX90" s="29">
        <v>0</v>
      </c>
      <c r="AY90" s="29">
        <v>0</v>
      </c>
      <c r="AZ90" s="29">
        <v>0</v>
      </c>
    </row>
    <row r="91" spans="1:52" ht="78.75" hidden="1" outlineLevel="1" x14ac:dyDescent="0.25">
      <c r="A91" s="10" t="s">
        <v>208</v>
      </c>
      <c r="B91" s="65" t="s">
        <v>258</v>
      </c>
      <c r="C91" s="11" t="s">
        <v>22</v>
      </c>
      <c r="D91" s="11" t="s">
        <v>54</v>
      </c>
      <c r="E91" s="13">
        <f t="shared" si="479"/>
        <v>408.8</v>
      </c>
      <c r="F91" s="13">
        <f t="shared" si="480"/>
        <v>0</v>
      </c>
      <c r="G91" s="13">
        <f t="shared" si="481"/>
        <v>408.8</v>
      </c>
      <c r="H91" s="13">
        <f t="shared" si="482"/>
        <v>0</v>
      </c>
      <c r="I91" s="13">
        <f t="shared" si="487"/>
        <v>0</v>
      </c>
      <c r="J91" s="29">
        <v>0</v>
      </c>
      <c r="K91" s="13">
        <v>0</v>
      </c>
      <c r="L91" s="29">
        <v>0</v>
      </c>
      <c r="M91" s="13">
        <f t="shared" si="488"/>
        <v>0</v>
      </c>
      <c r="N91" s="29">
        <v>0</v>
      </c>
      <c r="O91" s="36">
        <f>408.8-408.8</f>
        <v>0</v>
      </c>
      <c r="P91" s="29">
        <v>0</v>
      </c>
      <c r="Q91" s="13">
        <f t="shared" si="455"/>
        <v>408.8</v>
      </c>
      <c r="R91" s="29">
        <v>0</v>
      </c>
      <c r="S91" s="36">
        <v>408.8</v>
      </c>
      <c r="T91" s="29">
        <v>0</v>
      </c>
      <c r="U91" s="13">
        <f t="shared" si="466"/>
        <v>0</v>
      </c>
      <c r="V91" s="29">
        <v>0</v>
      </c>
      <c r="W91" s="29">
        <v>0</v>
      </c>
      <c r="X91" s="29">
        <v>0</v>
      </c>
      <c r="Y91" s="13">
        <f t="shared" si="467"/>
        <v>0</v>
      </c>
      <c r="Z91" s="29">
        <v>0</v>
      </c>
      <c r="AA91" s="29">
        <v>0</v>
      </c>
      <c r="AB91" s="29">
        <v>0</v>
      </c>
      <c r="AC91" s="13">
        <f t="shared" si="468"/>
        <v>0</v>
      </c>
      <c r="AD91" s="29">
        <v>0</v>
      </c>
      <c r="AE91" s="29">
        <v>0</v>
      </c>
      <c r="AF91" s="29">
        <v>0</v>
      </c>
      <c r="AG91" s="13">
        <f t="shared" si="469"/>
        <v>0</v>
      </c>
      <c r="AH91" s="29">
        <v>0</v>
      </c>
      <c r="AI91" s="29">
        <v>0</v>
      </c>
      <c r="AJ91" s="29">
        <v>0</v>
      </c>
      <c r="AK91" s="13">
        <f t="shared" si="470"/>
        <v>0</v>
      </c>
      <c r="AL91" s="29">
        <v>0</v>
      </c>
      <c r="AM91" s="29">
        <v>0</v>
      </c>
      <c r="AN91" s="29">
        <v>0</v>
      </c>
      <c r="AO91" s="13">
        <f t="shared" si="471"/>
        <v>0</v>
      </c>
      <c r="AP91" s="29">
        <v>0</v>
      </c>
      <c r="AQ91" s="29">
        <v>0</v>
      </c>
      <c r="AR91" s="29">
        <v>0</v>
      </c>
      <c r="AS91" s="13">
        <f t="shared" si="472"/>
        <v>0</v>
      </c>
      <c r="AT91" s="29">
        <v>0</v>
      </c>
      <c r="AU91" s="29">
        <v>0</v>
      </c>
      <c r="AV91" s="29">
        <v>0</v>
      </c>
      <c r="AW91" s="13">
        <f t="shared" si="473"/>
        <v>0</v>
      </c>
      <c r="AX91" s="29">
        <v>0</v>
      </c>
      <c r="AY91" s="29">
        <v>0</v>
      </c>
      <c r="AZ91" s="29">
        <v>0</v>
      </c>
    </row>
    <row r="92" spans="1:52" ht="47.25" hidden="1" outlineLevel="1" x14ac:dyDescent="0.25">
      <c r="A92" s="10" t="s">
        <v>215</v>
      </c>
      <c r="B92" s="65" t="s">
        <v>223</v>
      </c>
      <c r="C92" s="11" t="s">
        <v>22</v>
      </c>
      <c r="D92" s="11" t="s">
        <v>54</v>
      </c>
      <c r="E92" s="13">
        <f t="shared" si="479"/>
        <v>108.3</v>
      </c>
      <c r="F92" s="13">
        <f t="shared" si="480"/>
        <v>0</v>
      </c>
      <c r="G92" s="13">
        <f t="shared" si="481"/>
        <v>108.3</v>
      </c>
      <c r="H92" s="13">
        <f t="shared" si="482"/>
        <v>0</v>
      </c>
      <c r="I92" s="13">
        <f t="shared" ref="I92" si="489">K92</f>
        <v>0</v>
      </c>
      <c r="J92" s="29">
        <v>0</v>
      </c>
      <c r="K92" s="13">
        <v>0</v>
      </c>
      <c r="L92" s="29">
        <v>0</v>
      </c>
      <c r="M92" s="13">
        <f t="shared" ref="M92" si="490">O92</f>
        <v>108.3</v>
      </c>
      <c r="N92" s="29">
        <v>0</v>
      </c>
      <c r="O92" s="36">
        <v>108.3</v>
      </c>
      <c r="P92" s="29">
        <v>0</v>
      </c>
      <c r="Q92" s="13">
        <f t="shared" si="455"/>
        <v>0</v>
      </c>
      <c r="R92" s="29">
        <v>0</v>
      </c>
      <c r="S92" s="29">
        <v>0</v>
      </c>
      <c r="T92" s="29">
        <v>0</v>
      </c>
      <c r="U92" s="13">
        <f t="shared" si="466"/>
        <v>0</v>
      </c>
      <c r="V92" s="29">
        <v>0</v>
      </c>
      <c r="W92" s="29">
        <v>0</v>
      </c>
      <c r="X92" s="29">
        <v>0</v>
      </c>
      <c r="Y92" s="13">
        <f t="shared" si="467"/>
        <v>0</v>
      </c>
      <c r="Z92" s="29">
        <v>0</v>
      </c>
      <c r="AA92" s="29">
        <v>0</v>
      </c>
      <c r="AB92" s="29">
        <v>0</v>
      </c>
      <c r="AC92" s="13">
        <f t="shared" si="468"/>
        <v>0</v>
      </c>
      <c r="AD92" s="29">
        <v>0</v>
      </c>
      <c r="AE92" s="29">
        <v>0</v>
      </c>
      <c r="AF92" s="29">
        <v>0</v>
      </c>
      <c r="AG92" s="13">
        <f t="shared" si="469"/>
        <v>0</v>
      </c>
      <c r="AH92" s="29">
        <v>0</v>
      </c>
      <c r="AI92" s="29">
        <v>0</v>
      </c>
      <c r="AJ92" s="29">
        <v>0</v>
      </c>
      <c r="AK92" s="13">
        <f t="shared" si="470"/>
        <v>0</v>
      </c>
      <c r="AL92" s="29">
        <v>0</v>
      </c>
      <c r="AM92" s="29">
        <v>0</v>
      </c>
      <c r="AN92" s="29">
        <v>0</v>
      </c>
      <c r="AO92" s="13">
        <f t="shared" si="471"/>
        <v>0</v>
      </c>
      <c r="AP92" s="29">
        <v>0</v>
      </c>
      <c r="AQ92" s="29">
        <v>0</v>
      </c>
      <c r="AR92" s="29">
        <v>0</v>
      </c>
      <c r="AS92" s="13">
        <f t="shared" si="472"/>
        <v>0</v>
      </c>
      <c r="AT92" s="29">
        <v>0</v>
      </c>
      <c r="AU92" s="29">
        <v>0</v>
      </c>
      <c r="AV92" s="29">
        <v>0</v>
      </c>
      <c r="AW92" s="13">
        <f t="shared" si="473"/>
        <v>0</v>
      </c>
      <c r="AX92" s="29">
        <v>0</v>
      </c>
      <c r="AY92" s="29">
        <v>0</v>
      </c>
      <c r="AZ92" s="29">
        <v>0</v>
      </c>
    </row>
    <row r="93" spans="1:52" ht="63" hidden="1" outlineLevel="1" x14ac:dyDescent="0.25">
      <c r="A93" s="10" t="s">
        <v>216</v>
      </c>
      <c r="B93" s="65" t="s">
        <v>259</v>
      </c>
      <c r="C93" s="11" t="s">
        <v>22</v>
      </c>
      <c r="D93" s="11" t="s">
        <v>54</v>
      </c>
      <c r="E93" s="13">
        <f t="shared" si="479"/>
        <v>3273.9</v>
      </c>
      <c r="F93" s="13">
        <f t="shared" si="480"/>
        <v>0</v>
      </c>
      <c r="G93" s="13">
        <f t="shared" si="481"/>
        <v>3273.9</v>
      </c>
      <c r="H93" s="13">
        <f t="shared" si="482"/>
        <v>0</v>
      </c>
      <c r="I93" s="13">
        <f t="shared" ref="I93" si="491">K93</f>
        <v>0</v>
      </c>
      <c r="J93" s="29">
        <v>0</v>
      </c>
      <c r="K93" s="13">
        <v>0</v>
      </c>
      <c r="L93" s="29">
        <v>0</v>
      </c>
      <c r="M93" s="13">
        <f t="shared" ref="M93" si="492">O93</f>
        <v>0</v>
      </c>
      <c r="N93" s="29">
        <v>0</v>
      </c>
      <c r="O93" s="36">
        <v>0</v>
      </c>
      <c r="P93" s="29">
        <v>0</v>
      </c>
      <c r="Q93" s="13">
        <f t="shared" si="455"/>
        <v>3273.9</v>
      </c>
      <c r="R93" s="29">
        <v>0</v>
      </c>
      <c r="S93" s="36">
        <v>3273.9</v>
      </c>
      <c r="T93" s="29">
        <v>0</v>
      </c>
      <c r="U93" s="13">
        <f t="shared" si="466"/>
        <v>0</v>
      </c>
      <c r="V93" s="29">
        <v>0</v>
      </c>
      <c r="W93" s="29">
        <v>0</v>
      </c>
      <c r="X93" s="29">
        <v>0</v>
      </c>
      <c r="Y93" s="13">
        <f t="shared" si="467"/>
        <v>0</v>
      </c>
      <c r="Z93" s="29">
        <v>0</v>
      </c>
      <c r="AA93" s="29">
        <v>0</v>
      </c>
      <c r="AB93" s="29">
        <v>0</v>
      </c>
      <c r="AC93" s="13">
        <f t="shared" si="468"/>
        <v>0</v>
      </c>
      <c r="AD93" s="29">
        <v>0</v>
      </c>
      <c r="AE93" s="29">
        <v>0</v>
      </c>
      <c r="AF93" s="29">
        <v>0</v>
      </c>
      <c r="AG93" s="13">
        <f t="shared" si="469"/>
        <v>0</v>
      </c>
      <c r="AH93" s="29">
        <v>0</v>
      </c>
      <c r="AI93" s="29">
        <v>0</v>
      </c>
      <c r="AJ93" s="29">
        <v>0</v>
      </c>
      <c r="AK93" s="13">
        <f t="shared" si="470"/>
        <v>0</v>
      </c>
      <c r="AL93" s="29">
        <v>0</v>
      </c>
      <c r="AM93" s="29">
        <v>0</v>
      </c>
      <c r="AN93" s="29">
        <v>0</v>
      </c>
      <c r="AO93" s="13">
        <f t="shared" si="471"/>
        <v>0</v>
      </c>
      <c r="AP93" s="29">
        <v>0</v>
      </c>
      <c r="AQ93" s="29">
        <v>0</v>
      </c>
      <c r="AR93" s="29">
        <v>0</v>
      </c>
      <c r="AS93" s="13">
        <f t="shared" si="472"/>
        <v>0</v>
      </c>
      <c r="AT93" s="29">
        <v>0</v>
      </c>
      <c r="AU93" s="29">
        <v>0</v>
      </c>
      <c r="AV93" s="29">
        <v>0</v>
      </c>
      <c r="AW93" s="13">
        <f t="shared" si="473"/>
        <v>0</v>
      </c>
      <c r="AX93" s="29">
        <v>0</v>
      </c>
      <c r="AY93" s="29">
        <v>0</v>
      </c>
      <c r="AZ93" s="29">
        <v>0</v>
      </c>
    </row>
    <row r="94" spans="1:52" ht="63" hidden="1" outlineLevel="1" x14ac:dyDescent="0.25">
      <c r="A94" s="10" t="s">
        <v>224</v>
      </c>
      <c r="B94" s="65" t="s">
        <v>260</v>
      </c>
      <c r="C94" s="11" t="s">
        <v>22</v>
      </c>
      <c r="D94" s="11" t="s">
        <v>54</v>
      </c>
      <c r="E94" s="13">
        <f t="shared" si="479"/>
        <v>1791.9</v>
      </c>
      <c r="F94" s="13">
        <f t="shared" si="480"/>
        <v>0</v>
      </c>
      <c r="G94" s="13">
        <f t="shared" si="481"/>
        <v>1791.9</v>
      </c>
      <c r="H94" s="13">
        <f t="shared" si="482"/>
        <v>0</v>
      </c>
      <c r="I94" s="13">
        <f t="shared" ref="I94" si="493">K94</f>
        <v>0</v>
      </c>
      <c r="J94" s="29">
        <v>0</v>
      </c>
      <c r="K94" s="13">
        <v>0</v>
      </c>
      <c r="L94" s="29">
        <v>0</v>
      </c>
      <c r="M94" s="13">
        <f t="shared" ref="M94" si="494">O94</f>
        <v>0</v>
      </c>
      <c r="N94" s="29">
        <v>0</v>
      </c>
      <c r="O94" s="36">
        <v>0</v>
      </c>
      <c r="P94" s="29">
        <v>0</v>
      </c>
      <c r="Q94" s="13">
        <f t="shared" ref="Q94" si="495">S94</f>
        <v>1791.9</v>
      </c>
      <c r="R94" s="29">
        <v>0</v>
      </c>
      <c r="S94" s="36">
        <v>1791.9</v>
      </c>
      <c r="T94" s="29">
        <v>0</v>
      </c>
      <c r="U94" s="13">
        <f t="shared" ref="U94" si="496">W94</f>
        <v>0</v>
      </c>
      <c r="V94" s="29">
        <v>0</v>
      </c>
      <c r="W94" s="29">
        <v>0</v>
      </c>
      <c r="X94" s="29">
        <v>0</v>
      </c>
      <c r="Y94" s="13">
        <f t="shared" ref="Y94" si="497">AA94</f>
        <v>0</v>
      </c>
      <c r="Z94" s="29">
        <v>0</v>
      </c>
      <c r="AA94" s="29">
        <v>0</v>
      </c>
      <c r="AB94" s="29">
        <v>0</v>
      </c>
      <c r="AC94" s="13">
        <f t="shared" ref="AC94" si="498">AE94</f>
        <v>0</v>
      </c>
      <c r="AD94" s="29">
        <v>0</v>
      </c>
      <c r="AE94" s="29">
        <v>0</v>
      </c>
      <c r="AF94" s="29">
        <v>0</v>
      </c>
      <c r="AG94" s="13">
        <f t="shared" ref="AG94" si="499">AI94</f>
        <v>0</v>
      </c>
      <c r="AH94" s="29">
        <v>0</v>
      </c>
      <c r="AI94" s="29">
        <v>0</v>
      </c>
      <c r="AJ94" s="29">
        <v>0</v>
      </c>
      <c r="AK94" s="13">
        <f t="shared" ref="AK94" si="500">AM94</f>
        <v>0</v>
      </c>
      <c r="AL94" s="29">
        <v>0</v>
      </c>
      <c r="AM94" s="29">
        <v>0</v>
      </c>
      <c r="AN94" s="29">
        <v>0</v>
      </c>
      <c r="AO94" s="13">
        <f t="shared" ref="AO94" si="501">AQ94</f>
        <v>0</v>
      </c>
      <c r="AP94" s="29">
        <v>0</v>
      </c>
      <c r="AQ94" s="29">
        <v>0</v>
      </c>
      <c r="AR94" s="29">
        <v>0</v>
      </c>
      <c r="AS94" s="13">
        <f t="shared" ref="AS94" si="502">AU94</f>
        <v>0</v>
      </c>
      <c r="AT94" s="29">
        <v>0</v>
      </c>
      <c r="AU94" s="29">
        <v>0</v>
      </c>
      <c r="AV94" s="29">
        <v>0</v>
      </c>
      <c r="AW94" s="13">
        <f t="shared" ref="AW94" si="503">AY94</f>
        <v>0</v>
      </c>
      <c r="AX94" s="29">
        <v>0</v>
      </c>
      <c r="AY94" s="29">
        <v>0</v>
      </c>
      <c r="AZ94" s="29">
        <v>0</v>
      </c>
    </row>
    <row r="95" spans="1:52" ht="63" hidden="1" outlineLevel="1" x14ac:dyDescent="0.25">
      <c r="A95" s="10" t="s">
        <v>226</v>
      </c>
      <c r="B95" s="65" t="s">
        <v>225</v>
      </c>
      <c r="C95" s="11" t="s">
        <v>22</v>
      </c>
      <c r="D95" s="11" t="s">
        <v>54</v>
      </c>
      <c r="E95" s="13">
        <f t="shared" si="479"/>
        <v>1260.0999999999999</v>
      </c>
      <c r="F95" s="13">
        <f t="shared" si="480"/>
        <v>0</v>
      </c>
      <c r="G95" s="13">
        <f t="shared" si="481"/>
        <v>1260.0999999999999</v>
      </c>
      <c r="H95" s="13">
        <f t="shared" si="482"/>
        <v>0</v>
      </c>
      <c r="I95" s="13">
        <f t="shared" ref="I95" si="504">K95</f>
        <v>0</v>
      </c>
      <c r="J95" s="29">
        <v>0</v>
      </c>
      <c r="K95" s="13">
        <v>0</v>
      </c>
      <c r="L95" s="29">
        <v>0</v>
      </c>
      <c r="M95" s="13">
        <f t="shared" ref="M95" si="505">O95</f>
        <v>0</v>
      </c>
      <c r="N95" s="29">
        <v>0</v>
      </c>
      <c r="O95" s="36">
        <v>0</v>
      </c>
      <c r="P95" s="29">
        <v>0</v>
      </c>
      <c r="Q95" s="13">
        <f t="shared" ref="Q95" si="506">S95</f>
        <v>1260.0999999999999</v>
      </c>
      <c r="R95" s="29">
        <v>0</v>
      </c>
      <c r="S95" s="36">
        <f>1551.6-291.5</f>
        <v>1260.0999999999999</v>
      </c>
      <c r="T95" s="29">
        <v>0</v>
      </c>
      <c r="U95" s="13">
        <f t="shared" ref="U95" si="507">W95</f>
        <v>0</v>
      </c>
      <c r="V95" s="29">
        <v>0</v>
      </c>
      <c r="W95" s="29">
        <v>0</v>
      </c>
      <c r="X95" s="29">
        <v>0</v>
      </c>
      <c r="Y95" s="13">
        <f t="shared" ref="Y95" si="508">AA95</f>
        <v>0</v>
      </c>
      <c r="Z95" s="29">
        <v>0</v>
      </c>
      <c r="AA95" s="29">
        <v>0</v>
      </c>
      <c r="AB95" s="29">
        <v>0</v>
      </c>
      <c r="AC95" s="13">
        <f t="shared" ref="AC95" si="509">AE95</f>
        <v>0</v>
      </c>
      <c r="AD95" s="29">
        <v>0</v>
      </c>
      <c r="AE95" s="29">
        <v>0</v>
      </c>
      <c r="AF95" s="29">
        <v>0</v>
      </c>
      <c r="AG95" s="13">
        <f t="shared" ref="AG95" si="510">AI95</f>
        <v>0</v>
      </c>
      <c r="AH95" s="29">
        <v>0</v>
      </c>
      <c r="AI95" s="29">
        <v>0</v>
      </c>
      <c r="AJ95" s="29">
        <v>0</v>
      </c>
      <c r="AK95" s="13">
        <f t="shared" ref="AK95" si="511">AM95</f>
        <v>0</v>
      </c>
      <c r="AL95" s="29">
        <v>0</v>
      </c>
      <c r="AM95" s="29">
        <v>0</v>
      </c>
      <c r="AN95" s="29">
        <v>0</v>
      </c>
      <c r="AO95" s="13">
        <f t="shared" ref="AO95" si="512">AQ95</f>
        <v>0</v>
      </c>
      <c r="AP95" s="29">
        <v>0</v>
      </c>
      <c r="AQ95" s="29">
        <v>0</v>
      </c>
      <c r="AR95" s="29">
        <v>0</v>
      </c>
      <c r="AS95" s="13">
        <f t="shared" ref="AS95" si="513">AU95</f>
        <v>0</v>
      </c>
      <c r="AT95" s="29">
        <v>0</v>
      </c>
      <c r="AU95" s="29">
        <v>0</v>
      </c>
      <c r="AV95" s="29">
        <v>0</v>
      </c>
      <c r="AW95" s="13">
        <f t="shared" ref="AW95" si="514">AY95</f>
        <v>0</v>
      </c>
      <c r="AX95" s="29">
        <v>0</v>
      </c>
      <c r="AY95" s="29">
        <v>0</v>
      </c>
      <c r="AZ95" s="29">
        <v>0</v>
      </c>
    </row>
    <row r="96" spans="1:52" ht="94.5" hidden="1" outlineLevel="1" x14ac:dyDescent="0.25">
      <c r="A96" s="10" t="s">
        <v>227</v>
      </c>
      <c r="B96" s="65" t="s">
        <v>351</v>
      </c>
      <c r="C96" s="11" t="s">
        <v>22</v>
      </c>
      <c r="D96" s="11" t="s">
        <v>54</v>
      </c>
      <c r="E96" s="13">
        <f t="shared" si="479"/>
        <v>1488.3999999999999</v>
      </c>
      <c r="F96" s="13">
        <f t="shared" si="480"/>
        <v>0</v>
      </c>
      <c r="G96" s="13">
        <f t="shared" si="481"/>
        <v>1488.3999999999999</v>
      </c>
      <c r="H96" s="13">
        <f t="shared" si="482"/>
        <v>0</v>
      </c>
      <c r="I96" s="13">
        <f t="shared" ref="I96" si="515">K96</f>
        <v>0</v>
      </c>
      <c r="J96" s="29">
        <v>0</v>
      </c>
      <c r="K96" s="13">
        <v>0</v>
      </c>
      <c r="L96" s="29">
        <v>0</v>
      </c>
      <c r="M96" s="13">
        <f t="shared" ref="M96" si="516">O96</f>
        <v>0</v>
      </c>
      <c r="N96" s="29">
        <v>0</v>
      </c>
      <c r="O96" s="36">
        <v>0</v>
      </c>
      <c r="P96" s="29">
        <v>0</v>
      </c>
      <c r="Q96" s="13">
        <f t="shared" ref="Q96" si="517">S96</f>
        <v>1488.3999999999999</v>
      </c>
      <c r="R96" s="29">
        <v>0</v>
      </c>
      <c r="S96" s="36">
        <f>1568.3-79.9</f>
        <v>1488.3999999999999</v>
      </c>
      <c r="T96" s="29">
        <v>0</v>
      </c>
      <c r="U96" s="13">
        <f t="shared" ref="U96" si="518">W96</f>
        <v>0</v>
      </c>
      <c r="V96" s="29">
        <v>0</v>
      </c>
      <c r="W96" s="29">
        <v>0</v>
      </c>
      <c r="X96" s="29">
        <v>0</v>
      </c>
      <c r="Y96" s="13">
        <f t="shared" ref="Y96" si="519">AA96</f>
        <v>0</v>
      </c>
      <c r="Z96" s="29">
        <v>0</v>
      </c>
      <c r="AA96" s="29">
        <v>0</v>
      </c>
      <c r="AB96" s="29">
        <v>0</v>
      </c>
      <c r="AC96" s="13">
        <f t="shared" ref="AC96" si="520">AE96</f>
        <v>0</v>
      </c>
      <c r="AD96" s="29">
        <v>0</v>
      </c>
      <c r="AE96" s="29">
        <v>0</v>
      </c>
      <c r="AF96" s="29">
        <v>0</v>
      </c>
      <c r="AG96" s="13">
        <f t="shared" ref="AG96" si="521">AI96</f>
        <v>0</v>
      </c>
      <c r="AH96" s="29">
        <v>0</v>
      </c>
      <c r="AI96" s="29">
        <v>0</v>
      </c>
      <c r="AJ96" s="29">
        <v>0</v>
      </c>
      <c r="AK96" s="13">
        <f t="shared" ref="AK96" si="522">AM96</f>
        <v>0</v>
      </c>
      <c r="AL96" s="29">
        <v>0</v>
      </c>
      <c r="AM96" s="29">
        <v>0</v>
      </c>
      <c r="AN96" s="29">
        <v>0</v>
      </c>
      <c r="AO96" s="13">
        <f t="shared" ref="AO96" si="523">AQ96</f>
        <v>0</v>
      </c>
      <c r="AP96" s="29">
        <v>0</v>
      </c>
      <c r="AQ96" s="29">
        <v>0</v>
      </c>
      <c r="AR96" s="29">
        <v>0</v>
      </c>
      <c r="AS96" s="13">
        <f t="shared" ref="AS96" si="524">AU96</f>
        <v>0</v>
      </c>
      <c r="AT96" s="29">
        <v>0</v>
      </c>
      <c r="AU96" s="29">
        <v>0</v>
      </c>
      <c r="AV96" s="29">
        <v>0</v>
      </c>
      <c r="AW96" s="13">
        <f t="shared" ref="AW96" si="525">AY96</f>
        <v>0</v>
      </c>
      <c r="AX96" s="29">
        <v>0</v>
      </c>
      <c r="AY96" s="29">
        <v>0</v>
      </c>
      <c r="AZ96" s="29">
        <v>0</v>
      </c>
    </row>
    <row r="97" spans="1:52" ht="94.5" hidden="1" outlineLevel="1" x14ac:dyDescent="0.25">
      <c r="A97" s="10" t="s">
        <v>228</v>
      </c>
      <c r="B97" s="65" t="s">
        <v>352</v>
      </c>
      <c r="C97" s="11" t="s">
        <v>22</v>
      </c>
      <c r="D97" s="11" t="s">
        <v>54</v>
      </c>
      <c r="E97" s="13">
        <f t="shared" si="479"/>
        <v>1488.3999999999999</v>
      </c>
      <c r="F97" s="13">
        <f t="shared" si="480"/>
        <v>0</v>
      </c>
      <c r="G97" s="13">
        <f t="shared" si="481"/>
        <v>1488.3999999999999</v>
      </c>
      <c r="H97" s="13">
        <f t="shared" si="482"/>
        <v>0</v>
      </c>
      <c r="I97" s="13">
        <f t="shared" ref="I97" si="526">K97</f>
        <v>0</v>
      </c>
      <c r="J97" s="29">
        <v>0</v>
      </c>
      <c r="K97" s="13">
        <v>0</v>
      </c>
      <c r="L97" s="29">
        <v>0</v>
      </c>
      <c r="M97" s="13">
        <f t="shared" ref="M97" si="527">O97</f>
        <v>0</v>
      </c>
      <c r="N97" s="29">
        <v>0</v>
      </c>
      <c r="O97" s="36">
        <v>0</v>
      </c>
      <c r="P97" s="29">
        <v>0</v>
      </c>
      <c r="Q97" s="13">
        <f t="shared" ref="Q97" si="528">S97</f>
        <v>1488.3999999999999</v>
      </c>
      <c r="R97" s="29">
        <v>0</v>
      </c>
      <c r="S97" s="36">
        <f>1568.3-79.9</f>
        <v>1488.3999999999999</v>
      </c>
      <c r="T97" s="29">
        <v>0</v>
      </c>
      <c r="U97" s="13">
        <f t="shared" ref="U97" si="529">W97</f>
        <v>0</v>
      </c>
      <c r="V97" s="29">
        <v>0</v>
      </c>
      <c r="W97" s="29">
        <v>0</v>
      </c>
      <c r="X97" s="29">
        <v>0</v>
      </c>
      <c r="Y97" s="13">
        <f t="shared" ref="Y97" si="530">AA97</f>
        <v>0</v>
      </c>
      <c r="Z97" s="29">
        <v>0</v>
      </c>
      <c r="AA97" s="29">
        <v>0</v>
      </c>
      <c r="AB97" s="29">
        <v>0</v>
      </c>
      <c r="AC97" s="13">
        <f t="shared" ref="AC97" si="531">AE97</f>
        <v>0</v>
      </c>
      <c r="AD97" s="29">
        <v>0</v>
      </c>
      <c r="AE97" s="29">
        <v>0</v>
      </c>
      <c r="AF97" s="29">
        <v>0</v>
      </c>
      <c r="AG97" s="13">
        <f t="shared" ref="AG97" si="532">AI97</f>
        <v>0</v>
      </c>
      <c r="AH97" s="29">
        <v>0</v>
      </c>
      <c r="AI97" s="29">
        <v>0</v>
      </c>
      <c r="AJ97" s="29">
        <v>0</v>
      </c>
      <c r="AK97" s="13">
        <f t="shared" ref="AK97" si="533">AM97</f>
        <v>0</v>
      </c>
      <c r="AL97" s="29">
        <v>0</v>
      </c>
      <c r="AM97" s="29">
        <v>0</v>
      </c>
      <c r="AN97" s="29">
        <v>0</v>
      </c>
      <c r="AO97" s="13">
        <f t="shared" ref="AO97" si="534">AQ97</f>
        <v>0</v>
      </c>
      <c r="AP97" s="29">
        <v>0</v>
      </c>
      <c r="AQ97" s="29">
        <v>0</v>
      </c>
      <c r="AR97" s="29">
        <v>0</v>
      </c>
      <c r="AS97" s="13">
        <f t="shared" ref="AS97" si="535">AU97</f>
        <v>0</v>
      </c>
      <c r="AT97" s="29">
        <v>0</v>
      </c>
      <c r="AU97" s="29">
        <v>0</v>
      </c>
      <c r="AV97" s="29">
        <v>0</v>
      </c>
      <c r="AW97" s="13">
        <f t="shared" ref="AW97" si="536">AY97</f>
        <v>0</v>
      </c>
      <c r="AX97" s="29">
        <v>0</v>
      </c>
      <c r="AY97" s="29">
        <v>0</v>
      </c>
      <c r="AZ97" s="29">
        <v>0</v>
      </c>
    </row>
    <row r="98" spans="1:52" ht="94.5" hidden="1" outlineLevel="1" x14ac:dyDescent="0.25">
      <c r="A98" s="10" t="s">
        <v>229</v>
      </c>
      <c r="B98" s="65" t="s">
        <v>353</v>
      </c>
      <c r="C98" s="11" t="s">
        <v>22</v>
      </c>
      <c r="D98" s="11" t="s">
        <v>54</v>
      </c>
      <c r="E98" s="13">
        <f t="shared" si="479"/>
        <v>1488.3999999999999</v>
      </c>
      <c r="F98" s="13">
        <f t="shared" si="480"/>
        <v>0</v>
      </c>
      <c r="G98" s="13">
        <f t="shared" si="481"/>
        <v>1488.3999999999999</v>
      </c>
      <c r="H98" s="13">
        <f t="shared" si="482"/>
        <v>0</v>
      </c>
      <c r="I98" s="13">
        <f t="shared" ref="I98" si="537">K98</f>
        <v>0</v>
      </c>
      <c r="J98" s="29">
        <v>0</v>
      </c>
      <c r="K98" s="13">
        <v>0</v>
      </c>
      <c r="L98" s="29">
        <v>0</v>
      </c>
      <c r="M98" s="13">
        <f t="shared" ref="M98" si="538">O98</f>
        <v>0</v>
      </c>
      <c r="N98" s="29">
        <v>0</v>
      </c>
      <c r="O98" s="36">
        <v>0</v>
      </c>
      <c r="P98" s="29">
        <v>0</v>
      </c>
      <c r="Q98" s="13">
        <f t="shared" ref="Q98" si="539">S98</f>
        <v>1488.3999999999999</v>
      </c>
      <c r="R98" s="29">
        <v>0</v>
      </c>
      <c r="S98" s="36">
        <f>1563.6-75.2</f>
        <v>1488.3999999999999</v>
      </c>
      <c r="T98" s="29">
        <v>0</v>
      </c>
      <c r="U98" s="13">
        <f t="shared" ref="U98" si="540">W98</f>
        <v>0</v>
      </c>
      <c r="V98" s="29">
        <v>0</v>
      </c>
      <c r="W98" s="29">
        <v>0</v>
      </c>
      <c r="X98" s="29">
        <v>0</v>
      </c>
      <c r="Y98" s="13">
        <f t="shared" ref="Y98" si="541">AA98</f>
        <v>0</v>
      </c>
      <c r="Z98" s="29">
        <v>0</v>
      </c>
      <c r="AA98" s="29">
        <v>0</v>
      </c>
      <c r="AB98" s="29">
        <v>0</v>
      </c>
      <c r="AC98" s="13">
        <f t="shared" ref="AC98" si="542">AE98</f>
        <v>0</v>
      </c>
      <c r="AD98" s="29">
        <v>0</v>
      </c>
      <c r="AE98" s="29">
        <v>0</v>
      </c>
      <c r="AF98" s="29">
        <v>0</v>
      </c>
      <c r="AG98" s="13">
        <f t="shared" ref="AG98" si="543">AI98</f>
        <v>0</v>
      </c>
      <c r="AH98" s="29">
        <v>0</v>
      </c>
      <c r="AI98" s="29">
        <v>0</v>
      </c>
      <c r="AJ98" s="29">
        <v>0</v>
      </c>
      <c r="AK98" s="13">
        <f t="shared" ref="AK98" si="544">AM98</f>
        <v>0</v>
      </c>
      <c r="AL98" s="29">
        <v>0</v>
      </c>
      <c r="AM98" s="29">
        <v>0</v>
      </c>
      <c r="AN98" s="29">
        <v>0</v>
      </c>
      <c r="AO98" s="13">
        <f t="shared" ref="AO98" si="545">AQ98</f>
        <v>0</v>
      </c>
      <c r="AP98" s="29">
        <v>0</v>
      </c>
      <c r="AQ98" s="29">
        <v>0</v>
      </c>
      <c r="AR98" s="29">
        <v>0</v>
      </c>
      <c r="AS98" s="13">
        <f t="shared" ref="AS98" si="546">AU98</f>
        <v>0</v>
      </c>
      <c r="AT98" s="29">
        <v>0</v>
      </c>
      <c r="AU98" s="29">
        <v>0</v>
      </c>
      <c r="AV98" s="29">
        <v>0</v>
      </c>
      <c r="AW98" s="13">
        <f t="shared" ref="AW98" si="547">AY98</f>
        <v>0</v>
      </c>
      <c r="AX98" s="29">
        <v>0</v>
      </c>
      <c r="AY98" s="29">
        <v>0</v>
      </c>
      <c r="AZ98" s="29">
        <v>0</v>
      </c>
    </row>
    <row r="99" spans="1:52" ht="60.75" hidden="1" customHeight="1" outlineLevel="1" x14ac:dyDescent="0.25">
      <c r="A99" s="10" t="s">
        <v>230</v>
      </c>
      <c r="B99" s="65" t="s">
        <v>261</v>
      </c>
      <c r="C99" s="11" t="s">
        <v>22</v>
      </c>
      <c r="D99" s="11" t="s">
        <v>54</v>
      </c>
      <c r="E99" s="13">
        <f t="shared" si="479"/>
        <v>2575</v>
      </c>
      <c r="F99" s="13">
        <f t="shared" si="480"/>
        <v>0</v>
      </c>
      <c r="G99" s="13">
        <f t="shared" si="481"/>
        <v>2575</v>
      </c>
      <c r="H99" s="13">
        <f t="shared" si="482"/>
        <v>0</v>
      </c>
      <c r="I99" s="13">
        <f t="shared" ref="I99" si="548">K99</f>
        <v>0</v>
      </c>
      <c r="J99" s="29">
        <v>0</v>
      </c>
      <c r="K99" s="13">
        <v>0</v>
      </c>
      <c r="L99" s="29">
        <v>0</v>
      </c>
      <c r="M99" s="13">
        <f t="shared" ref="M99" si="549">O99</f>
        <v>0</v>
      </c>
      <c r="N99" s="29">
        <v>0</v>
      </c>
      <c r="O99" s="36">
        <v>0</v>
      </c>
      <c r="P99" s="29">
        <v>0</v>
      </c>
      <c r="Q99" s="13">
        <f t="shared" ref="Q99" si="550">S99</f>
        <v>2575</v>
      </c>
      <c r="R99" s="29">
        <v>0</v>
      </c>
      <c r="S99" s="36">
        <v>2575</v>
      </c>
      <c r="T99" s="29">
        <v>0</v>
      </c>
      <c r="U99" s="13">
        <f t="shared" ref="U99" si="551">W99</f>
        <v>0</v>
      </c>
      <c r="V99" s="29">
        <v>0</v>
      </c>
      <c r="W99" s="29">
        <v>0</v>
      </c>
      <c r="X99" s="29">
        <v>0</v>
      </c>
      <c r="Y99" s="13">
        <f t="shared" ref="Y99" si="552">AA99</f>
        <v>0</v>
      </c>
      <c r="Z99" s="29">
        <v>0</v>
      </c>
      <c r="AA99" s="29">
        <v>0</v>
      </c>
      <c r="AB99" s="29">
        <v>0</v>
      </c>
      <c r="AC99" s="13">
        <f t="shared" ref="AC99" si="553">AE99</f>
        <v>0</v>
      </c>
      <c r="AD99" s="29">
        <v>0</v>
      </c>
      <c r="AE99" s="29">
        <v>0</v>
      </c>
      <c r="AF99" s="29">
        <v>0</v>
      </c>
      <c r="AG99" s="13">
        <f t="shared" ref="AG99" si="554">AI99</f>
        <v>0</v>
      </c>
      <c r="AH99" s="29">
        <v>0</v>
      </c>
      <c r="AI99" s="29">
        <v>0</v>
      </c>
      <c r="AJ99" s="29">
        <v>0</v>
      </c>
      <c r="AK99" s="13">
        <f t="shared" ref="AK99" si="555">AM99</f>
        <v>0</v>
      </c>
      <c r="AL99" s="29">
        <v>0</v>
      </c>
      <c r="AM99" s="29">
        <v>0</v>
      </c>
      <c r="AN99" s="29">
        <v>0</v>
      </c>
      <c r="AO99" s="13">
        <f t="shared" ref="AO99" si="556">AQ99</f>
        <v>0</v>
      </c>
      <c r="AP99" s="29">
        <v>0</v>
      </c>
      <c r="AQ99" s="29">
        <v>0</v>
      </c>
      <c r="AR99" s="29">
        <v>0</v>
      </c>
      <c r="AS99" s="13">
        <f t="shared" ref="AS99" si="557">AU99</f>
        <v>0</v>
      </c>
      <c r="AT99" s="29">
        <v>0</v>
      </c>
      <c r="AU99" s="29">
        <v>0</v>
      </c>
      <c r="AV99" s="29">
        <v>0</v>
      </c>
      <c r="AW99" s="13">
        <f t="shared" ref="AW99" si="558">AY99</f>
        <v>0</v>
      </c>
      <c r="AX99" s="29">
        <v>0</v>
      </c>
      <c r="AY99" s="29">
        <v>0</v>
      </c>
      <c r="AZ99" s="29">
        <v>0</v>
      </c>
    </row>
    <row r="100" spans="1:52" ht="63" hidden="1" outlineLevel="1" x14ac:dyDescent="0.25">
      <c r="A100" s="10" t="s">
        <v>231</v>
      </c>
      <c r="B100" s="67" t="s">
        <v>262</v>
      </c>
      <c r="C100" s="11" t="s">
        <v>22</v>
      </c>
      <c r="D100" s="11" t="s">
        <v>54</v>
      </c>
      <c r="E100" s="13">
        <f t="shared" si="479"/>
        <v>1470.2</v>
      </c>
      <c r="F100" s="13">
        <f t="shared" si="480"/>
        <v>0</v>
      </c>
      <c r="G100" s="13">
        <f t="shared" si="481"/>
        <v>1470.2</v>
      </c>
      <c r="H100" s="13">
        <f t="shared" si="482"/>
        <v>0</v>
      </c>
      <c r="I100" s="13">
        <f t="shared" ref="I100" si="559">K100</f>
        <v>0</v>
      </c>
      <c r="J100" s="29">
        <v>0</v>
      </c>
      <c r="K100" s="13">
        <v>0</v>
      </c>
      <c r="L100" s="29">
        <v>0</v>
      </c>
      <c r="M100" s="13">
        <f t="shared" ref="M100" si="560">O100</f>
        <v>0</v>
      </c>
      <c r="N100" s="29">
        <v>0</v>
      </c>
      <c r="O100" s="36">
        <v>0</v>
      </c>
      <c r="P100" s="29">
        <v>0</v>
      </c>
      <c r="Q100" s="13">
        <f t="shared" ref="Q100" si="561">S100</f>
        <v>1470.2</v>
      </c>
      <c r="R100" s="29">
        <v>0</v>
      </c>
      <c r="S100" s="36">
        <v>1470.2</v>
      </c>
      <c r="T100" s="29">
        <v>0</v>
      </c>
      <c r="U100" s="13">
        <f t="shared" ref="U100" si="562">W100</f>
        <v>0</v>
      </c>
      <c r="V100" s="29">
        <v>0</v>
      </c>
      <c r="W100" s="29">
        <v>0</v>
      </c>
      <c r="X100" s="29">
        <v>0</v>
      </c>
      <c r="Y100" s="13">
        <f t="shared" ref="Y100" si="563">AA100</f>
        <v>0</v>
      </c>
      <c r="Z100" s="29">
        <v>0</v>
      </c>
      <c r="AA100" s="29">
        <v>0</v>
      </c>
      <c r="AB100" s="29">
        <v>0</v>
      </c>
      <c r="AC100" s="13">
        <f t="shared" ref="AC100" si="564">AE100</f>
        <v>0</v>
      </c>
      <c r="AD100" s="29">
        <v>0</v>
      </c>
      <c r="AE100" s="29">
        <v>0</v>
      </c>
      <c r="AF100" s="29">
        <v>0</v>
      </c>
      <c r="AG100" s="13">
        <f t="shared" ref="AG100" si="565">AI100</f>
        <v>0</v>
      </c>
      <c r="AH100" s="29">
        <v>0</v>
      </c>
      <c r="AI100" s="29">
        <v>0</v>
      </c>
      <c r="AJ100" s="29">
        <v>0</v>
      </c>
      <c r="AK100" s="13">
        <f t="shared" ref="AK100" si="566">AM100</f>
        <v>0</v>
      </c>
      <c r="AL100" s="29">
        <v>0</v>
      </c>
      <c r="AM100" s="29">
        <v>0</v>
      </c>
      <c r="AN100" s="29">
        <v>0</v>
      </c>
      <c r="AO100" s="13">
        <f t="shared" ref="AO100" si="567">AQ100</f>
        <v>0</v>
      </c>
      <c r="AP100" s="29">
        <v>0</v>
      </c>
      <c r="AQ100" s="29">
        <v>0</v>
      </c>
      <c r="AR100" s="29">
        <v>0</v>
      </c>
      <c r="AS100" s="13">
        <f t="shared" ref="AS100" si="568">AU100</f>
        <v>0</v>
      </c>
      <c r="AT100" s="29">
        <v>0</v>
      </c>
      <c r="AU100" s="29">
        <v>0</v>
      </c>
      <c r="AV100" s="29">
        <v>0</v>
      </c>
      <c r="AW100" s="13">
        <f t="shared" ref="AW100" si="569">AY100</f>
        <v>0</v>
      </c>
      <c r="AX100" s="29">
        <v>0</v>
      </c>
      <c r="AY100" s="29">
        <v>0</v>
      </c>
      <c r="AZ100" s="29">
        <v>0</v>
      </c>
    </row>
    <row r="101" spans="1:52" ht="47.25" hidden="1" outlineLevel="1" x14ac:dyDescent="0.25">
      <c r="A101" s="10" t="s">
        <v>232</v>
      </c>
      <c r="B101" s="57" t="s">
        <v>279</v>
      </c>
      <c r="C101" s="41" t="s">
        <v>22</v>
      </c>
      <c r="D101" s="11" t="s">
        <v>54</v>
      </c>
      <c r="E101" s="13">
        <f t="shared" si="479"/>
        <v>6365.5</v>
      </c>
      <c r="F101" s="13">
        <f t="shared" si="480"/>
        <v>0</v>
      </c>
      <c r="G101" s="13">
        <f t="shared" si="481"/>
        <v>6365.5</v>
      </c>
      <c r="H101" s="13">
        <f t="shared" si="482"/>
        <v>0</v>
      </c>
      <c r="I101" s="13">
        <f t="shared" ref="I101" si="570">K101</f>
        <v>0</v>
      </c>
      <c r="J101" s="29">
        <v>0</v>
      </c>
      <c r="K101" s="13">
        <v>0</v>
      </c>
      <c r="L101" s="29">
        <v>0</v>
      </c>
      <c r="M101" s="13">
        <f t="shared" ref="M101" si="571">O101</f>
        <v>0</v>
      </c>
      <c r="N101" s="29">
        <v>0</v>
      </c>
      <c r="O101" s="36">
        <v>0</v>
      </c>
      <c r="P101" s="29">
        <v>0</v>
      </c>
      <c r="Q101" s="13">
        <f t="shared" ref="Q101" si="572">S101</f>
        <v>6365.5</v>
      </c>
      <c r="R101" s="29">
        <v>0</v>
      </c>
      <c r="S101" s="36">
        <f>4893.3+1472.2</f>
        <v>6365.5</v>
      </c>
      <c r="T101" s="29">
        <v>0</v>
      </c>
      <c r="U101" s="13">
        <f t="shared" ref="U101" si="573">W101</f>
        <v>0</v>
      </c>
      <c r="V101" s="29">
        <v>0</v>
      </c>
      <c r="W101" s="29">
        <v>0</v>
      </c>
      <c r="X101" s="29">
        <v>0</v>
      </c>
      <c r="Y101" s="13">
        <f t="shared" ref="Y101" si="574">AA101</f>
        <v>0</v>
      </c>
      <c r="Z101" s="29">
        <v>0</v>
      </c>
      <c r="AA101" s="29">
        <v>0</v>
      </c>
      <c r="AB101" s="29">
        <v>0</v>
      </c>
      <c r="AC101" s="13">
        <f t="shared" ref="AC101" si="575">AE101</f>
        <v>0</v>
      </c>
      <c r="AD101" s="29">
        <v>0</v>
      </c>
      <c r="AE101" s="29">
        <v>0</v>
      </c>
      <c r="AF101" s="29">
        <v>0</v>
      </c>
      <c r="AG101" s="13">
        <f t="shared" ref="AG101" si="576">AI101</f>
        <v>0</v>
      </c>
      <c r="AH101" s="29">
        <v>0</v>
      </c>
      <c r="AI101" s="29">
        <v>0</v>
      </c>
      <c r="AJ101" s="29">
        <v>0</v>
      </c>
      <c r="AK101" s="13">
        <f t="shared" ref="AK101" si="577">AM101</f>
        <v>0</v>
      </c>
      <c r="AL101" s="29">
        <v>0</v>
      </c>
      <c r="AM101" s="29">
        <v>0</v>
      </c>
      <c r="AN101" s="29">
        <v>0</v>
      </c>
      <c r="AO101" s="13">
        <f t="shared" ref="AO101" si="578">AQ101</f>
        <v>0</v>
      </c>
      <c r="AP101" s="29">
        <v>0</v>
      </c>
      <c r="AQ101" s="29">
        <v>0</v>
      </c>
      <c r="AR101" s="29">
        <v>0</v>
      </c>
      <c r="AS101" s="13">
        <f t="shared" ref="AS101" si="579">AU101</f>
        <v>0</v>
      </c>
      <c r="AT101" s="29">
        <v>0</v>
      </c>
      <c r="AU101" s="29">
        <v>0</v>
      </c>
      <c r="AV101" s="29">
        <v>0</v>
      </c>
      <c r="AW101" s="13">
        <f t="shared" ref="AW101" si="580">AY101</f>
        <v>0</v>
      </c>
      <c r="AX101" s="29">
        <v>0</v>
      </c>
      <c r="AY101" s="29">
        <v>0</v>
      </c>
      <c r="AZ101" s="29">
        <v>0</v>
      </c>
    </row>
    <row r="102" spans="1:52" ht="63" hidden="1" outlineLevel="1" x14ac:dyDescent="0.25">
      <c r="A102" s="10" t="s">
        <v>233</v>
      </c>
      <c r="B102" s="68" t="s">
        <v>238</v>
      </c>
      <c r="C102" s="41" t="s">
        <v>22</v>
      </c>
      <c r="D102" s="11" t="s">
        <v>54</v>
      </c>
      <c r="E102" s="13">
        <f t="shared" si="479"/>
        <v>5466.4</v>
      </c>
      <c r="F102" s="13">
        <f t="shared" si="480"/>
        <v>0</v>
      </c>
      <c r="G102" s="13">
        <f t="shared" si="481"/>
        <v>5466.4</v>
      </c>
      <c r="H102" s="13">
        <f t="shared" si="482"/>
        <v>0</v>
      </c>
      <c r="I102" s="13">
        <f t="shared" ref="I102:I103" si="581">K102</f>
        <v>0</v>
      </c>
      <c r="J102" s="29">
        <v>0</v>
      </c>
      <c r="K102" s="13">
        <v>0</v>
      </c>
      <c r="L102" s="29">
        <v>0</v>
      </c>
      <c r="M102" s="13">
        <f t="shared" ref="M102:M103" si="582">O102</f>
        <v>0</v>
      </c>
      <c r="N102" s="29">
        <v>0</v>
      </c>
      <c r="O102" s="36">
        <v>0</v>
      </c>
      <c r="P102" s="29">
        <v>0</v>
      </c>
      <c r="Q102" s="13">
        <f t="shared" ref="Q102:Q103" si="583">S102</f>
        <v>5466.4</v>
      </c>
      <c r="R102" s="29">
        <v>0</v>
      </c>
      <c r="S102" s="36">
        <f>5837.2-370.8</f>
        <v>5466.4</v>
      </c>
      <c r="T102" s="29">
        <v>0</v>
      </c>
      <c r="U102" s="13">
        <f t="shared" ref="U102:U103" si="584">W102</f>
        <v>0</v>
      </c>
      <c r="V102" s="29">
        <v>0</v>
      </c>
      <c r="W102" s="29">
        <v>0</v>
      </c>
      <c r="X102" s="29">
        <v>0</v>
      </c>
      <c r="Y102" s="13">
        <f t="shared" ref="Y102:Y103" si="585">AA102</f>
        <v>0</v>
      </c>
      <c r="Z102" s="29">
        <v>0</v>
      </c>
      <c r="AA102" s="29">
        <v>0</v>
      </c>
      <c r="AB102" s="29">
        <v>0</v>
      </c>
      <c r="AC102" s="13">
        <f t="shared" ref="AC102:AC103" si="586">AE102</f>
        <v>0</v>
      </c>
      <c r="AD102" s="29">
        <v>0</v>
      </c>
      <c r="AE102" s="29">
        <v>0</v>
      </c>
      <c r="AF102" s="29">
        <v>0</v>
      </c>
      <c r="AG102" s="13">
        <f t="shared" ref="AG102:AG103" si="587">AI102</f>
        <v>0</v>
      </c>
      <c r="AH102" s="29">
        <v>0</v>
      </c>
      <c r="AI102" s="29">
        <v>0</v>
      </c>
      <c r="AJ102" s="29">
        <v>0</v>
      </c>
      <c r="AK102" s="13">
        <f t="shared" ref="AK102:AK103" si="588">AM102</f>
        <v>0</v>
      </c>
      <c r="AL102" s="29">
        <v>0</v>
      </c>
      <c r="AM102" s="29">
        <v>0</v>
      </c>
      <c r="AN102" s="29">
        <v>0</v>
      </c>
      <c r="AO102" s="13">
        <f t="shared" ref="AO102:AO103" si="589">AQ102</f>
        <v>0</v>
      </c>
      <c r="AP102" s="29">
        <v>0</v>
      </c>
      <c r="AQ102" s="29">
        <v>0</v>
      </c>
      <c r="AR102" s="29">
        <v>0</v>
      </c>
      <c r="AS102" s="13">
        <f t="shared" ref="AS102:AS103" si="590">AU102</f>
        <v>0</v>
      </c>
      <c r="AT102" s="29">
        <v>0</v>
      </c>
      <c r="AU102" s="29">
        <v>0</v>
      </c>
      <c r="AV102" s="29">
        <v>0</v>
      </c>
      <c r="AW102" s="13">
        <f t="shared" ref="AW102:AW103" si="591">AY102</f>
        <v>0</v>
      </c>
      <c r="AX102" s="29">
        <v>0</v>
      </c>
      <c r="AY102" s="29">
        <v>0</v>
      </c>
      <c r="AZ102" s="29">
        <v>0</v>
      </c>
    </row>
    <row r="103" spans="1:52" ht="63" hidden="1" outlineLevel="1" x14ac:dyDescent="0.25">
      <c r="A103" s="10" t="s">
        <v>234</v>
      </c>
      <c r="B103" s="57" t="s">
        <v>239</v>
      </c>
      <c r="C103" s="41" t="s">
        <v>22</v>
      </c>
      <c r="D103" s="11" t="s">
        <v>54</v>
      </c>
      <c r="E103" s="13">
        <f t="shared" si="479"/>
        <v>3186.3999999999996</v>
      </c>
      <c r="F103" s="13">
        <f t="shared" si="480"/>
        <v>0</v>
      </c>
      <c r="G103" s="13">
        <f t="shared" si="481"/>
        <v>3186.3999999999996</v>
      </c>
      <c r="H103" s="13">
        <f t="shared" si="482"/>
        <v>0</v>
      </c>
      <c r="I103" s="13">
        <f t="shared" si="581"/>
        <v>0</v>
      </c>
      <c r="J103" s="29">
        <v>0</v>
      </c>
      <c r="K103" s="13">
        <v>0</v>
      </c>
      <c r="L103" s="29">
        <v>0</v>
      </c>
      <c r="M103" s="13">
        <f t="shared" si="582"/>
        <v>0</v>
      </c>
      <c r="N103" s="29">
        <v>0</v>
      </c>
      <c r="O103" s="36">
        <v>0</v>
      </c>
      <c r="P103" s="29">
        <v>0</v>
      </c>
      <c r="Q103" s="13">
        <f t="shared" si="583"/>
        <v>3186.3999999999996</v>
      </c>
      <c r="R103" s="29">
        <v>0</v>
      </c>
      <c r="S103" s="36">
        <f>3560.2-373.8</f>
        <v>3186.3999999999996</v>
      </c>
      <c r="T103" s="29">
        <v>0</v>
      </c>
      <c r="U103" s="13">
        <f t="shared" si="584"/>
        <v>0</v>
      </c>
      <c r="V103" s="29">
        <v>0</v>
      </c>
      <c r="W103" s="29">
        <v>0</v>
      </c>
      <c r="X103" s="29">
        <v>0</v>
      </c>
      <c r="Y103" s="13">
        <f t="shared" si="585"/>
        <v>0</v>
      </c>
      <c r="Z103" s="29">
        <v>0</v>
      </c>
      <c r="AA103" s="29">
        <v>0</v>
      </c>
      <c r="AB103" s="29">
        <v>0</v>
      </c>
      <c r="AC103" s="13">
        <f t="shared" si="586"/>
        <v>0</v>
      </c>
      <c r="AD103" s="29">
        <v>0</v>
      </c>
      <c r="AE103" s="29">
        <v>0</v>
      </c>
      <c r="AF103" s="29">
        <v>0</v>
      </c>
      <c r="AG103" s="13">
        <f t="shared" si="587"/>
        <v>0</v>
      </c>
      <c r="AH103" s="29">
        <v>0</v>
      </c>
      <c r="AI103" s="29">
        <v>0</v>
      </c>
      <c r="AJ103" s="29">
        <v>0</v>
      </c>
      <c r="AK103" s="13">
        <f t="shared" si="588"/>
        <v>0</v>
      </c>
      <c r="AL103" s="29">
        <v>0</v>
      </c>
      <c r="AM103" s="29">
        <v>0</v>
      </c>
      <c r="AN103" s="29">
        <v>0</v>
      </c>
      <c r="AO103" s="13">
        <f t="shared" si="589"/>
        <v>0</v>
      </c>
      <c r="AP103" s="29">
        <v>0</v>
      </c>
      <c r="AQ103" s="29">
        <v>0</v>
      </c>
      <c r="AR103" s="29">
        <v>0</v>
      </c>
      <c r="AS103" s="13">
        <f t="shared" si="590"/>
        <v>0</v>
      </c>
      <c r="AT103" s="29">
        <v>0</v>
      </c>
      <c r="AU103" s="29">
        <v>0</v>
      </c>
      <c r="AV103" s="29">
        <v>0</v>
      </c>
      <c r="AW103" s="13">
        <f t="shared" si="591"/>
        <v>0</v>
      </c>
      <c r="AX103" s="29">
        <v>0</v>
      </c>
      <c r="AY103" s="29">
        <v>0</v>
      </c>
      <c r="AZ103" s="29">
        <v>0</v>
      </c>
    </row>
    <row r="104" spans="1:52" ht="63" hidden="1" outlineLevel="1" x14ac:dyDescent="0.25">
      <c r="A104" s="10" t="s">
        <v>248</v>
      </c>
      <c r="B104" s="57" t="s">
        <v>240</v>
      </c>
      <c r="C104" s="41" t="s">
        <v>22</v>
      </c>
      <c r="D104" s="11" t="s">
        <v>54</v>
      </c>
      <c r="E104" s="13">
        <f t="shared" si="479"/>
        <v>4968.5</v>
      </c>
      <c r="F104" s="13">
        <f t="shared" si="480"/>
        <v>0</v>
      </c>
      <c r="G104" s="13">
        <f t="shared" si="481"/>
        <v>4968.5</v>
      </c>
      <c r="H104" s="13">
        <f t="shared" si="482"/>
        <v>0</v>
      </c>
      <c r="I104" s="13">
        <f t="shared" ref="I104" si="592">K104</f>
        <v>0</v>
      </c>
      <c r="J104" s="29">
        <v>0</v>
      </c>
      <c r="K104" s="13">
        <v>0</v>
      </c>
      <c r="L104" s="29">
        <v>0</v>
      </c>
      <c r="M104" s="13">
        <f t="shared" ref="M104" si="593">O104</f>
        <v>0</v>
      </c>
      <c r="N104" s="29">
        <v>0</v>
      </c>
      <c r="O104" s="36">
        <v>0</v>
      </c>
      <c r="P104" s="29">
        <v>0</v>
      </c>
      <c r="Q104" s="13">
        <f t="shared" ref="Q104" si="594">S104</f>
        <v>4968.5</v>
      </c>
      <c r="R104" s="29">
        <v>0</v>
      </c>
      <c r="S104" s="36">
        <v>4968.5</v>
      </c>
      <c r="T104" s="29">
        <v>0</v>
      </c>
      <c r="U104" s="13">
        <f t="shared" ref="U104" si="595">W104</f>
        <v>0</v>
      </c>
      <c r="V104" s="29">
        <v>0</v>
      </c>
      <c r="W104" s="29">
        <v>0</v>
      </c>
      <c r="X104" s="29">
        <v>0</v>
      </c>
      <c r="Y104" s="13">
        <f t="shared" ref="Y104" si="596">AA104</f>
        <v>0</v>
      </c>
      <c r="Z104" s="29">
        <v>0</v>
      </c>
      <c r="AA104" s="29">
        <v>0</v>
      </c>
      <c r="AB104" s="29">
        <v>0</v>
      </c>
      <c r="AC104" s="13">
        <f t="shared" ref="AC104" si="597">AE104</f>
        <v>0</v>
      </c>
      <c r="AD104" s="29">
        <v>0</v>
      </c>
      <c r="AE104" s="29">
        <v>0</v>
      </c>
      <c r="AF104" s="29">
        <v>0</v>
      </c>
      <c r="AG104" s="13">
        <f t="shared" ref="AG104" si="598">AI104</f>
        <v>0</v>
      </c>
      <c r="AH104" s="29">
        <v>0</v>
      </c>
      <c r="AI104" s="29">
        <v>0</v>
      </c>
      <c r="AJ104" s="29">
        <v>0</v>
      </c>
      <c r="AK104" s="13">
        <f t="shared" ref="AK104" si="599">AM104</f>
        <v>0</v>
      </c>
      <c r="AL104" s="29">
        <v>0</v>
      </c>
      <c r="AM104" s="29">
        <v>0</v>
      </c>
      <c r="AN104" s="29">
        <v>0</v>
      </c>
      <c r="AO104" s="13">
        <f t="shared" ref="AO104" si="600">AQ104</f>
        <v>0</v>
      </c>
      <c r="AP104" s="29">
        <v>0</v>
      </c>
      <c r="AQ104" s="29">
        <v>0</v>
      </c>
      <c r="AR104" s="29">
        <v>0</v>
      </c>
      <c r="AS104" s="13">
        <f t="shared" ref="AS104" si="601">AU104</f>
        <v>0</v>
      </c>
      <c r="AT104" s="29">
        <v>0</v>
      </c>
      <c r="AU104" s="29">
        <v>0</v>
      </c>
      <c r="AV104" s="29">
        <v>0</v>
      </c>
      <c r="AW104" s="13">
        <f t="shared" ref="AW104" si="602">AY104</f>
        <v>0</v>
      </c>
      <c r="AX104" s="29">
        <v>0</v>
      </c>
      <c r="AY104" s="29">
        <v>0</v>
      </c>
      <c r="AZ104" s="29">
        <v>0</v>
      </c>
    </row>
    <row r="105" spans="1:52" ht="63" hidden="1" outlineLevel="1" x14ac:dyDescent="0.25">
      <c r="A105" s="10" t="s">
        <v>249</v>
      </c>
      <c r="B105" s="57" t="s">
        <v>241</v>
      </c>
      <c r="C105" s="41" t="s">
        <v>22</v>
      </c>
      <c r="D105" s="11" t="s">
        <v>54</v>
      </c>
      <c r="E105" s="13">
        <f t="shared" si="479"/>
        <v>4181.7999999999993</v>
      </c>
      <c r="F105" s="13">
        <f t="shared" si="480"/>
        <v>0</v>
      </c>
      <c r="G105" s="13">
        <f t="shared" si="481"/>
        <v>4181.7999999999993</v>
      </c>
      <c r="H105" s="13">
        <f t="shared" si="482"/>
        <v>0</v>
      </c>
      <c r="I105" s="13">
        <f t="shared" ref="I105" si="603">K105</f>
        <v>0</v>
      </c>
      <c r="J105" s="29">
        <v>0</v>
      </c>
      <c r="K105" s="13">
        <v>0</v>
      </c>
      <c r="L105" s="29">
        <v>0</v>
      </c>
      <c r="M105" s="13">
        <f t="shared" ref="M105" si="604">O105</f>
        <v>0</v>
      </c>
      <c r="N105" s="29">
        <v>0</v>
      </c>
      <c r="O105" s="36">
        <v>0</v>
      </c>
      <c r="P105" s="29">
        <v>0</v>
      </c>
      <c r="Q105" s="13">
        <f t="shared" ref="Q105" si="605">S105</f>
        <v>0</v>
      </c>
      <c r="R105" s="29">
        <v>0</v>
      </c>
      <c r="S105" s="36">
        <v>0</v>
      </c>
      <c r="T105" s="29">
        <v>0</v>
      </c>
      <c r="U105" s="13">
        <f t="shared" ref="U105" si="606">W105</f>
        <v>4181.7999999999993</v>
      </c>
      <c r="V105" s="29">
        <v>0</v>
      </c>
      <c r="W105" s="36">
        <f>4194.4-12.6</f>
        <v>4181.7999999999993</v>
      </c>
      <c r="X105" s="29">
        <v>0</v>
      </c>
      <c r="Y105" s="13">
        <f t="shared" ref="Y105" si="607">AA105</f>
        <v>0</v>
      </c>
      <c r="Z105" s="29">
        <v>0</v>
      </c>
      <c r="AA105" s="29">
        <v>0</v>
      </c>
      <c r="AB105" s="29">
        <v>0</v>
      </c>
      <c r="AC105" s="13">
        <f t="shared" ref="AC105" si="608">AE105</f>
        <v>0</v>
      </c>
      <c r="AD105" s="29">
        <v>0</v>
      </c>
      <c r="AE105" s="29">
        <v>0</v>
      </c>
      <c r="AF105" s="29">
        <v>0</v>
      </c>
      <c r="AG105" s="13">
        <f t="shared" ref="AG105" si="609">AI105</f>
        <v>0</v>
      </c>
      <c r="AH105" s="29">
        <v>0</v>
      </c>
      <c r="AI105" s="29">
        <v>0</v>
      </c>
      <c r="AJ105" s="29">
        <v>0</v>
      </c>
      <c r="AK105" s="13">
        <f t="shared" ref="AK105" si="610">AM105</f>
        <v>0</v>
      </c>
      <c r="AL105" s="29">
        <v>0</v>
      </c>
      <c r="AM105" s="29">
        <v>0</v>
      </c>
      <c r="AN105" s="29">
        <v>0</v>
      </c>
      <c r="AO105" s="13">
        <f t="shared" ref="AO105" si="611">AQ105</f>
        <v>0</v>
      </c>
      <c r="AP105" s="29">
        <v>0</v>
      </c>
      <c r="AQ105" s="29">
        <v>0</v>
      </c>
      <c r="AR105" s="29">
        <v>0</v>
      </c>
      <c r="AS105" s="13">
        <f t="shared" ref="AS105" si="612">AU105</f>
        <v>0</v>
      </c>
      <c r="AT105" s="29">
        <v>0</v>
      </c>
      <c r="AU105" s="29">
        <v>0</v>
      </c>
      <c r="AV105" s="29">
        <v>0</v>
      </c>
      <c r="AW105" s="13">
        <f t="shared" ref="AW105" si="613">AY105</f>
        <v>0</v>
      </c>
      <c r="AX105" s="29">
        <v>0</v>
      </c>
      <c r="AY105" s="29">
        <v>0</v>
      </c>
      <c r="AZ105" s="29">
        <v>0</v>
      </c>
    </row>
    <row r="106" spans="1:52" ht="63" hidden="1" outlineLevel="1" x14ac:dyDescent="0.25">
      <c r="A106" s="10" t="s">
        <v>250</v>
      </c>
      <c r="B106" s="57" t="s">
        <v>242</v>
      </c>
      <c r="C106" s="41" t="s">
        <v>22</v>
      </c>
      <c r="D106" s="11" t="s">
        <v>54</v>
      </c>
      <c r="E106" s="13">
        <f t="shared" si="479"/>
        <v>5578.4</v>
      </c>
      <c r="F106" s="13">
        <f t="shared" si="480"/>
        <v>0</v>
      </c>
      <c r="G106" s="13">
        <f t="shared" si="481"/>
        <v>5578.4</v>
      </c>
      <c r="H106" s="13">
        <f t="shared" si="482"/>
        <v>0</v>
      </c>
      <c r="I106" s="13">
        <f t="shared" ref="I106" si="614">K106</f>
        <v>0</v>
      </c>
      <c r="J106" s="29">
        <v>0</v>
      </c>
      <c r="K106" s="13">
        <v>0</v>
      </c>
      <c r="L106" s="29">
        <v>0</v>
      </c>
      <c r="M106" s="13">
        <f t="shared" ref="M106" si="615">O106</f>
        <v>0</v>
      </c>
      <c r="N106" s="29">
        <v>0</v>
      </c>
      <c r="O106" s="36">
        <v>0</v>
      </c>
      <c r="P106" s="29">
        <v>0</v>
      </c>
      <c r="Q106" s="13">
        <f t="shared" ref="Q106" si="616">S106</f>
        <v>5578.4</v>
      </c>
      <c r="R106" s="29">
        <v>0</v>
      </c>
      <c r="S106" s="36">
        <f>6591.5-1013.1</f>
        <v>5578.4</v>
      </c>
      <c r="T106" s="29">
        <v>0</v>
      </c>
      <c r="U106" s="13">
        <f t="shared" ref="U106" si="617">W106</f>
        <v>0</v>
      </c>
      <c r="V106" s="29">
        <v>0</v>
      </c>
      <c r="W106" s="36">
        <v>0</v>
      </c>
      <c r="X106" s="29">
        <v>0</v>
      </c>
      <c r="Y106" s="13">
        <f t="shared" ref="Y106" si="618">AA106</f>
        <v>0</v>
      </c>
      <c r="Z106" s="29">
        <v>0</v>
      </c>
      <c r="AA106" s="29">
        <v>0</v>
      </c>
      <c r="AB106" s="29">
        <v>0</v>
      </c>
      <c r="AC106" s="13">
        <f t="shared" ref="AC106" si="619">AE106</f>
        <v>0</v>
      </c>
      <c r="AD106" s="29">
        <v>0</v>
      </c>
      <c r="AE106" s="29">
        <v>0</v>
      </c>
      <c r="AF106" s="29">
        <v>0</v>
      </c>
      <c r="AG106" s="13">
        <f t="shared" ref="AG106" si="620">AI106</f>
        <v>0</v>
      </c>
      <c r="AH106" s="29">
        <v>0</v>
      </c>
      <c r="AI106" s="29">
        <v>0</v>
      </c>
      <c r="AJ106" s="29">
        <v>0</v>
      </c>
      <c r="AK106" s="13">
        <f t="shared" ref="AK106" si="621">AM106</f>
        <v>0</v>
      </c>
      <c r="AL106" s="29">
        <v>0</v>
      </c>
      <c r="AM106" s="29">
        <v>0</v>
      </c>
      <c r="AN106" s="29">
        <v>0</v>
      </c>
      <c r="AO106" s="13">
        <f t="shared" ref="AO106" si="622">AQ106</f>
        <v>0</v>
      </c>
      <c r="AP106" s="29">
        <v>0</v>
      </c>
      <c r="AQ106" s="29">
        <v>0</v>
      </c>
      <c r="AR106" s="29">
        <v>0</v>
      </c>
      <c r="AS106" s="13">
        <f t="shared" ref="AS106" si="623">AU106</f>
        <v>0</v>
      </c>
      <c r="AT106" s="29">
        <v>0</v>
      </c>
      <c r="AU106" s="29">
        <v>0</v>
      </c>
      <c r="AV106" s="29">
        <v>0</v>
      </c>
      <c r="AW106" s="13">
        <f t="shared" ref="AW106" si="624">AY106</f>
        <v>0</v>
      </c>
      <c r="AX106" s="29">
        <v>0</v>
      </c>
      <c r="AY106" s="29">
        <v>0</v>
      </c>
      <c r="AZ106" s="29">
        <v>0</v>
      </c>
    </row>
    <row r="107" spans="1:52" ht="63" hidden="1" outlineLevel="1" x14ac:dyDescent="0.25">
      <c r="A107" s="10" t="s">
        <v>251</v>
      </c>
      <c r="B107" s="57" t="s">
        <v>243</v>
      </c>
      <c r="C107" s="41" t="s">
        <v>22</v>
      </c>
      <c r="D107" s="11" t="s">
        <v>54</v>
      </c>
      <c r="E107" s="13">
        <f t="shared" si="479"/>
        <v>7399.6</v>
      </c>
      <c r="F107" s="13">
        <f t="shared" si="480"/>
        <v>0</v>
      </c>
      <c r="G107" s="13">
        <f t="shared" si="481"/>
        <v>7399.6</v>
      </c>
      <c r="H107" s="13">
        <f t="shared" si="482"/>
        <v>0</v>
      </c>
      <c r="I107" s="13">
        <f t="shared" ref="I107" si="625">K107</f>
        <v>0</v>
      </c>
      <c r="J107" s="29">
        <v>0</v>
      </c>
      <c r="K107" s="13">
        <v>0</v>
      </c>
      <c r="L107" s="29">
        <v>0</v>
      </c>
      <c r="M107" s="13">
        <f t="shared" ref="M107" si="626">O107</f>
        <v>0</v>
      </c>
      <c r="N107" s="29">
        <v>0</v>
      </c>
      <c r="O107" s="36">
        <v>0</v>
      </c>
      <c r="P107" s="29">
        <v>0</v>
      </c>
      <c r="Q107" s="13">
        <f t="shared" ref="Q107" si="627">S107</f>
        <v>7399.6</v>
      </c>
      <c r="R107" s="29">
        <v>0</v>
      </c>
      <c r="S107" s="36">
        <v>7399.6</v>
      </c>
      <c r="T107" s="29">
        <v>0</v>
      </c>
      <c r="U107" s="13">
        <f t="shared" ref="U107" si="628">W107</f>
        <v>0</v>
      </c>
      <c r="V107" s="29">
        <v>0</v>
      </c>
      <c r="W107" s="36">
        <v>0</v>
      </c>
      <c r="X107" s="29">
        <v>0</v>
      </c>
      <c r="Y107" s="13">
        <f t="shared" ref="Y107" si="629">AA107</f>
        <v>0</v>
      </c>
      <c r="Z107" s="29">
        <v>0</v>
      </c>
      <c r="AA107" s="29">
        <v>0</v>
      </c>
      <c r="AB107" s="29">
        <v>0</v>
      </c>
      <c r="AC107" s="13">
        <f t="shared" ref="AC107" si="630">AE107</f>
        <v>0</v>
      </c>
      <c r="AD107" s="29">
        <v>0</v>
      </c>
      <c r="AE107" s="29">
        <v>0</v>
      </c>
      <c r="AF107" s="29">
        <v>0</v>
      </c>
      <c r="AG107" s="13">
        <f t="shared" ref="AG107" si="631">AI107</f>
        <v>0</v>
      </c>
      <c r="AH107" s="29">
        <v>0</v>
      </c>
      <c r="AI107" s="29">
        <v>0</v>
      </c>
      <c r="AJ107" s="29">
        <v>0</v>
      </c>
      <c r="AK107" s="13">
        <f t="shared" ref="AK107" si="632">AM107</f>
        <v>0</v>
      </c>
      <c r="AL107" s="29">
        <v>0</v>
      </c>
      <c r="AM107" s="29">
        <v>0</v>
      </c>
      <c r="AN107" s="29">
        <v>0</v>
      </c>
      <c r="AO107" s="13">
        <f t="shared" ref="AO107" si="633">AQ107</f>
        <v>0</v>
      </c>
      <c r="AP107" s="29">
        <v>0</v>
      </c>
      <c r="AQ107" s="29">
        <v>0</v>
      </c>
      <c r="AR107" s="29">
        <v>0</v>
      </c>
      <c r="AS107" s="13">
        <f t="shared" ref="AS107" si="634">AU107</f>
        <v>0</v>
      </c>
      <c r="AT107" s="29">
        <v>0</v>
      </c>
      <c r="AU107" s="29">
        <v>0</v>
      </c>
      <c r="AV107" s="29">
        <v>0</v>
      </c>
      <c r="AW107" s="13">
        <f t="shared" ref="AW107" si="635">AY107</f>
        <v>0</v>
      </c>
      <c r="AX107" s="29">
        <v>0</v>
      </c>
      <c r="AY107" s="29">
        <v>0</v>
      </c>
      <c r="AZ107" s="29">
        <v>0</v>
      </c>
    </row>
    <row r="108" spans="1:52" ht="63" hidden="1" outlineLevel="1" x14ac:dyDescent="0.25">
      <c r="A108" s="10" t="s">
        <v>252</v>
      </c>
      <c r="B108" s="57" t="s">
        <v>270</v>
      </c>
      <c r="C108" s="41" t="s">
        <v>22</v>
      </c>
      <c r="D108" s="11" t="s">
        <v>54</v>
      </c>
      <c r="E108" s="13">
        <f t="shared" si="479"/>
        <v>7620.2999999999993</v>
      </c>
      <c r="F108" s="13">
        <f t="shared" si="480"/>
        <v>0</v>
      </c>
      <c r="G108" s="13">
        <f t="shared" si="481"/>
        <v>7620.2999999999993</v>
      </c>
      <c r="H108" s="13">
        <f t="shared" si="482"/>
        <v>0</v>
      </c>
      <c r="I108" s="13">
        <f t="shared" ref="I108" si="636">K108</f>
        <v>0</v>
      </c>
      <c r="J108" s="29">
        <v>0</v>
      </c>
      <c r="K108" s="13">
        <v>0</v>
      </c>
      <c r="L108" s="29">
        <v>0</v>
      </c>
      <c r="M108" s="13">
        <f t="shared" ref="M108" si="637">O108</f>
        <v>0</v>
      </c>
      <c r="N108" s="29">
        <v>0</v>
      </c>
      <c r="O108" s="36">
        <v>0</v>
      </c>
      <c r="P108" s="29">
        <v>0</v>
      </c>
      <c r="Q108" s="13">
        <f t="shared" ref="Q108" si="638">S108</f>
        <v>7620.2999999999993</v>
      </c>
      <c r="R108" s="29">
        <v>0</v>
      </c>
      <c r="S108" s="36">
        <f>7911.9-291.6</f>
        <v>7620.2999999999993</v>
      </c>
      <c r="T108" s="29">
        <v>0</v>
      </c>
      <c r="U108" s="13">
        <f t="shared" ref="U108" si="639">W108</f>
        <v>0</v>
      </c>
      <c r="V108" s="29">
        <v>0</v>
      </c>
      <c r="W108" s="36">
        <v>0</v>
      </c>
      <c r="X108" s="29">
        <v>0</v>
      </c>
      <c r="Y108" s="13">
        <f t="shared" ref="Y108" si="640">AA108</f>
        <v>0</v>
      </c>
      <c r="Z108" s="29">
        <v>0</v>
      </c>
      <c r="AA108" s="29">
        <v>0</v>
      </c>
      <c r="AB108" s="29">
        <v>0</v>
      </c>
      <c r="AC108" s="13">
        <f t="shared" ref="AC108" si="641">AE108</f>
        <v>0</v>
      </c>
      <c r="AD108" s="29">
        <v>0</v>
      </c>
      <c r="AE108" s="29">
        <v>0</v>
      </c>
      <c r="AF108" s="29">
        <v>0</v>
      </c>
      <c r="AG108" s="13">
        <f t="shared" ref="AG108" si="642">AI108</f>
        <v>0</v>
      </c>
      <c r="AH108" s="29">
        <v>0</v>
      </c>
      <c r="AI108" s="29">
        <v>0</v>
      </c>
      <c r="AJ108" s="29">
        <v>0</v>
      </c>
      <c r="AK108" s="13">
        <f t="shared" ref="AK108" si="643">AM108</f>
        <v>0</v>
      </c>
      <c r="AL108" s="29">
        <v>0</v>
      </c>
      <c r="AM108" s="29">
        <v>0</v>
      </c>
      <c r="AN108" s="29">
        <v>0</v>
      </c>
      <c r="AO108" s="13">
        <f t="shared" ref="AO108" si="644">AQ108</f>
        <v>0</v>
      </c>
      <c r="AP108" s="29">
        <v>0</v>
      </c>
      <c r="AQ108" s="29">
        <v>0</v>
      </c>
      <c r="AR108" s="29">
        <v>0</v>
      </c>
      <c r="AS108" s="13">
        <f t="shared" ref="AS108" si="645">AU108</f>
        <v>0</v>
      </c>
      <c r="AT108" s="29">
        <v>0</v>
      </c>
      <c r="AU108" s="29">
        <v>0</v>
      </c>
      <c r="AV108" s="29">
        <v>0</v>
      </c>
      <c r="AW108" s="13">
        <f t="shared" ref="AW108" si="646">AY108</f>
        <v>0</v>
      </c>
      <c r="AX108" s="29">
        <v>0</v>
      </c>
      <c r="AY108" s="29">
        <v>0</v>
      </c>
      <c r="AZ108" s="29">
        <v>0</v>
      </c>
    </row>
    <row r="109" spans="1:52" ht="63" hidden="1" outlineLevel="1" x14ac:dyDescent="0.25">
      <c r="A109" s="10" t="s">
        <v>253</v>
      </c>
      <c r="B109" s="57" t="s">
        <v>271</v>
      </c>
      <c r="C109" s="41" t="s">
        <v>22</v>
      </c>
      <c r="D109" s="11" t="s">
        <v>54</v>
      </c>
      <c r="E109" s="13">
        <f t="shared" si="479"/>
        <v>1226.0999999999999</v>
      </c>
      <c r="F109" s="13">
        <f t="shared" si="480"/>
        <v>0</v>
      </c>
      <c r="G109" s="13">
        <f t="shared" si="481"/>
        <v>1226.0999999999999</v>
      </c>
      <c r="H109" s="13">
        <f t="shared" si="482"/>
        <v>0</v>
      </c>
      <c r="I109" s="13">
        <f t="shared" ref="I109" si="647">K109</f>
        <v>0</v>
      </c>
      <c r="J109" s="29">
        <v>0</v>
      </c>
      <c r="K109" s="13">
        <v>0</v>
      </c>
      <c r="L109" s="29">
        <v>0</v>
      </c>
      <c r="M109" s="13">
        <f t="shared" ref="M109" si="648">O109</f>
        <v>0</v>
      </c>
      <c r="N109" s="29">
        <v>0</v>
      </c>
      <c r="O109" s="36">
        <v>0</v>
      </c>
      <c r="P109" s="29">
        <v>0</v>
      </c>
      <c r="Q109" s="13">
        <f t="shared" ref="Q109" si="649">S109</f>
        <v>1226.0999999999999</v>
      </c>
      <c r="R109" s="29">
        <v>0</v>
      </c>
      <c r="S109" s="36">
        <f>1691.2-465.1</f>
        <v>1226.0999999999999</v>
      </c>
      <c r="T109" s="29">
        <v>0</v>
      </c>
      <c r="U109" s="13">
        <f t="shared" ref="U109" si="650">W109</f>
        <v>0</v>
      </c>
      <c r="V109" s="29">
        <v>0</v>
      </c>
      <c r="W109" s="36">
        <v>0</v>
      </c>
      <c r="X109" s="29">
        <v>0</v>
      </c>
      <c r="Y109" s="13">
        <f t="shared" ref="Y109" si="651">AA109</f>
        <v>0</v>
      </c>
      <c r="Z109" s="29">
        <v>0</v>
      </c>
      <c r="AA109" s="29">
        <v>0</v>
      </c>
      <c r="AB109" s="29">
        <v>0</v>
      </c>
      <c r="AC109" s="13">
        <f t="shared" ref="AC109" si="652">AE109</f>
        <v>0</v>
      </c>
      <c r="AD109" s="29">
        <v>0</v>
      </c>
      <c r="AE109" s="29">
        <v>0</v>
      </c>
      <c r="AF109" s="29">
        <v>0</v>
      </c>
      <c r="AG109" s="13">
        <f t="shared" ref="AG109" si="653">AI109</f>
        <v>0</v>
      </c>
      <c r="AH109" s="29">
        <v>0</v>
      </c>
      <c r="AI109" s="29">
        <v>0</v>
      </c>
      <c r="AJ109" s="29">
        <v>0</v>
      </c>
      <c r="AK109" s="13">
        <f t="shared" ref="AK109" si="654">AM109</f>
        <v>0</v>
      </c>
      <c r="AL109" s="29">
        <v>0</v>
      </c>
      <c r="AM109" s="29">
        <v>0</v>
      </c>
      <c r="AN109" s="29">
        <v>0</v>
      </c>
      <c r="AO109" s="13">
        <f t="shared" ref="AO109" si="655">AQ109</f>
        <v>0</v>
      </c>
      <c r="AP109" s="29">
        <v>0</v>
      </c>
      <c r="AQ109" s="29">
        <v>0</v>
      </c>
      <c r="AR109" s="29">
        <v>0</v>
      </c>
      <c r="AS109" s="13">
        <f t="shared" ref="AS109" si="656">AU109</f>
        <v>0</v>
      </c>
      <c r="AT109" s="29">
        <v>0</v>
      </c>
      <c r="AU109" s="29">
        <v>0</v>
      </c>
      <c r="AV109" s="29">
        <v>0</v>
      </c>
      <c r="AW109" s="13">
        <f t="shared" ref="AW109" si="657">AY109</f>
        <v>0</v>
      </c>
      <c r="AX109" s="29">
        <v>0</v>
      </c>
      <c r="AY109" s="29">
        <v>0</v>
      </c>
      <c r="AZ109" s="29">
        <v>0</v>
      </c>
    </row>
    <row r="110" spans="1:52" ht="63" hidden="1" outlineLevel="1" x14ac:dyDescent="0.25">
      <c r="A110" s="10" t="s">
        <v>254</v>
      </c>
      <c r="B110" s="57" t="s">
        <v>272</v>
      </c>
      <c r="C110" s="41" t="s">
        <v>22</v>
      </c>
      <c r="D110" s="11" t="s">
        <v>54</v>
      </c>
      <c r="E110" s="13">
        <f t="shared" si="479"/>
        <v>7567</v>
      </c>
      <c r="F110" s="13">
        <f t="shared" si="480"/>
        <v>0</v>
      </c>
      <c r="G110" s="13">
        <f t="shared" si="481"/>
        <v>7567</v>
      </c>
      <c r="H110" s="13">
        <f t="shared" si="482"/>
        <v>0</v>
      </c>
      <c r="I110" s="13">
        <f t="shared" ref="I110" si="658">K110</f>
        <v>0</v>
      </c>
      <c r="J110" s="29">
        <v>0</v>
      </c>
      <c r="K110" s="13">
        <v>0</v>
      </c>
      <c r="L110" s="29">
        <v>0</v>
      </c>
      <c r="M110" s="13">
        <f t="shared" ref="M110" si="659">O110</f>
        <v>0</v>
      </c>
      <c r="N110" s="29">
        <v>0</v>
      </c>
      <c r="O110" s="36">
        <v>0</v>
      </c>
      <c r="P110" s="29">
        <v>0</v>
      </c>
      <c r="Q110" s="13">
        <f t="shared" ref="Q110" si="660">S110</f>
        <v>7567</v>
      </c>
      <c r="R110" s="29">
        <v>0</v>
      </c>
      <c r="S110" s="36">
        <f>7789.9-504+281.1</f>
        <v>7567</v>
      </c>
      <c r="T110" s="29">
        <v>0</v>
      </c>
      <c r="U110" s="13">
        <f t="shared" ref="U110" si="661">W110</f>
        <v>0</v>
      </c>
      <c r="V110" s="29">
        <v>0</v>
      </c>
      <c r="W110" s="36">
        <v>0</v>
      </c>
      <c r="X110" s="29">
        <v>0</v>
      </c>
      <c r="Y110" s="13">
        <f t="shared" ref="Y110" si="662">AA110</f>
        <v>0</v>
      </c>
      <c r="Z110" s="29">
        <v>0</v>
      </c>
      <c r="AA110" s="29">
        <v>0</v>
      </c>
      <c r="AB110" s="29">
        <v>0</v>
      </c>
      <c r="AC110" s="13">
        <f t="shared" ref="AC110" si="663">AE110</f>
        <v>0</v>
      </c>
      <c r="AD110" s="29">
        <v>0</v>
      </c>
      <c r="AE110" s="29">
        <v>0</v>
      </c>
      <c r="AF110" s="29">
        <v>0</v>
      </c>
      <c r="AG110" s="13">
        <f t="shared" ref="AG110" si="664">AI110</f>
        <v>0</v>
      </c>
      <c r="AH110" s="29">
        <v>0</v>
      </c>
      <c r="AI110" s="29">
        <v>0</v>
      </c>
      <c r="AJ110" s="29">
        <v>0</v>
      </c>
      <c r="AK110" s="13">
        <f t="shared" ref="AK110" si="665">AM110</f>
        <v>0</v>
      </c>
      <c r="AL110" s="29">
        <v>0</v>
      </c>
      <c r="AM110" s="29">
        <v>0</v>
      </c>
      <c r="AN110" s="29">
        <v>0</v>
      </c>
      <c r="AO110" s="13">
        <f t="shared" ref="AO110" si="666">AQ110</f>
        <v>0</v>
      </c>
      <c r="AP110" s="29">
        <v>0</v>
      </c>
      <c r="AQ110" s="29">
        <v>0</v>
      </c>
      <c r="AR110" s="29">
        <v>0</v>
      </c>
      <c r="AS110" s="13">
        <f t="shared" ref="AS110" si="667">AU110</f>
        <v>0</v>
      </c>
      <c r="AT110" s="29">
        <v>0</v>
      </c>
      <c r="AU110" s="29">
        <v>0</v>
      </c>
      <c r="AV110" s="29">
        <v>0</v>
      </c>
      <c r="AW110" s="13">
        <f t="shared" ref="AW110" si="668">AY110</f>
        <v>0</v>
      </c>
      <c r="AX110" s="29">
        <v>0</v>
      </c>
      <c r="AY110" s="29">
        <v>0</v>
      </c>
      <c r="AZ110" s="29">
        <v>0</v>
      </c>
    </row>
    <row r="111" spans="1:52" ht="63" hidden="1" outlineLevel="1" x14ac:dyDescent="0.25">
      <c r="A111" s="10" t="s">
        <v>286</v>
      </c>
      <c r="B111" s="57" t="s">
        <v>273</v>
      </c>
      <c r="C111" s="41" t="s">
        <v>22</v>
      </c>
      <c r="D111" s="11" t="s">
        <v>54</v>
      </c>
      <c r="E111" s="13">
        <f t="shared" si="479"/>
        <v>6156.9</v>
      </c>
      <c r="F111" s="13">
        <f t="shared" si="480"/>
        <v>0</v>
      </c>
      <c r="G111" s="13">
        <f t="shared" si="481"/>
        <v>6156.9</v>
      </c>
      <c r="H111" s="13">
        <f t="shared" si="482"/>
        <v>0</v>
      </c>
      <c r="I111" s="13">
        <f t="shared" ref="I111" si="669">K111</f>
        <v>0</v>
      </c>
      <c r="J111" s="29">
        <v>0</v>
      </c>
      <c r="K111" s="13">
        <v>0</v>
      </c>
      <c r="L111" s="29">
        <v>0</v>
      </c>
      <c r="M111" s="13">
        <f t="shared" ref="M111" si="670">O111</f>
        <v>0</v>
      </c>
      <c r="N111" s="29">
        <v>0</v>
      </c>
      <c r="O111" s="36">
        <v>0</v>
      </c>
      <c r="P111" s="29">
        <v>0</v>
      </c>
      <c r="Q111" s="13">
        <f t="shared" ref="Q111" si="671">S111</f>
        <v>6156.9</v>
      </c>
      <c r="R111" s="29">
        <v>0</v>
      </c>
      <c r="S111" s="36">
        <f>5906.9+250</f>
        <v>6156.9</v>
      </c>
      <c r="T111" s="29">
        <v>0</v>
      </c>
      <c r="U111" s="13">
        <f t="shared" ref="U111" si="672">W111</f>
        <v>0</v>
      </c>
      <c r="V111" s="29">
        <v>0</v>
      </c>
      <c r="W111" s="36">
        <v>0</v>
      </c>
      <c r="X111" s="29">
        <v>0</v>
      </c>
      <c r="Y111" s="13">
        <f t="shared" ref="Y111" si="673">AA111</f>
        <v>0</v>
      </c>
      <c r="Z111" s="29">
        <v>0</v>
      </c>
      <c r="AA111" s="29">
        <v>0</v>
      </c>
      <c r="AB111" s="29">
        <v>0</v>
      </c>
      <c r="AC111" s="13">
        <f t="shared" ref="AC111" si="674">AE111</f>
        <v>0</v>
      </c>
      <c r="AD111" s="29">
        <v>0</v>
      </c>
      <c r="AE111" s="29">
        <v>0</v>
      </c>
      <c r="AF111" s="29">
        <v>0</v>
      </c>
      <c r="AG111" s="13">
        <f t="shared" ref="AG111" si="675">AI111</f>
        <v>0</v>
      </c>
      <c r="AH111" s="29">
        <v>0</v>
      </c>
      <c r="AI111" s="29">
        <v>0</v>
      </c>
      <c r="AJ111" s="29">
        <v>0</v>
      </c>
      <c r="AK111" s="13">
        <f t="shared" ref="AK111" si="676">AM111</f>
        <v>0</v>
      </c>
      <c r="AL111" s="29">
        <v>0</v>
      </c>
      <c r="AM111" s="29">
        <v>0</v>
      </c>
      <c r="AN111" s="29">
        <v>0</v>
      </c>
      <c r="AO111" s="13">
        <f t="shared" ref="AO111" si="677">AQ111</f>
        <v>0</v>
      </c>
      <c r="AP111" s="29">
        <v>0</v>
      </c>
      <c r="AQ111" s="29">
        <v>0</v>
      </c>
      <c r="AR111" s="29">
        <v>0</v>
      </c>
      <c r="AS111" s="13">
        <f t="shared" ref="AS111" si="678">AU111</f>
        <v>0</v>
      </c>
      <c r="AT111" s="29">
        <v>0</v>
      </c>
      <c r="AU111" s="29">
        <v>0</v>
      </c>
      <c r="AV111" s="29">
        <v>0</v>
      </c>
      <c r="AW111" s="13">
        <f t="shared" ref="AW111" si="679">AY111</f>
        <v>0</v>
      </c>
      <c r="AX111" s="29">
        <v>0</v>
      </c>
      <c r="AY111" s="29">
        <v>0</v>
      </c>
      <c r="AZ111" s="29">
        <v>0</v>
      </c>
    </row>
    <row r="112" spans="1:52" ht="63" hidden="1" outlineLevel="1" x14ac:dyDescent="0.25">
      <c r="A112" s="10" t="s">
        <v>287</v>
      </c>
      <c r="B112" s="57" t="s">
        <v>274</v>
      </c>
      <c r="C112" s="41" t="s">
        <v>22</v>
      </c>
      <c r="D112" s="11" t="s">
        <v>54</v>
      </c>
      <c r="E112" s="13">
        <f t="shared" si="479"/>
        <v>4946</v>
      </c>
      <c r="F112" s="13">
        <f t="shared" si="480"/>
        <v>0</v>
      </c>
      <c r="G112" s="13">
        <f t="shared" si="481"/>
        <v>4946</v>
      </c>
      <c r="H112" s="13">
        <f t="shared" si="482"/>
        <v>0</v>
      </c>
      <c r="I112" s="13">
        <f t="shared" ref="I112" si="680">K112</f>
        <v>0</v>
      </c>
      <c r="J112" s="29">
        <v>0</v>
      </c>
      <c r="K112" s="13">
        <v>0</v>
      </c>
      <c r="L112" s="29">
        <v>0</v>
      </c>
      <c r="M112" s="13">
        <f t="shared" ref="M112" si="681">O112</f>
        <v>0</v>
      </c>
      <c r="N112" s="29">
        <v>0</v>
      </c>
      <c r="O112" s="36">
        <v>0</v>
      </c>
      <c r="P112" s="29">
        <v>0</v>
      </c>
      <c r="Q112" s="13">
        <f t="shared" ref="Q112" si="682">S112</f>
        <v>4946</v>
      </c>
      <c r="R112" s="29">
        <v>0</v>
      </c>
      <c r="S112" s="36">
        <f>4887.6+58.4</f>
        <v>4946</v>
      </c>
      <c r="T112" s="29">
        <v>0</v>
      </c>
      <c r="U112" s="13">
        <f t="shared" ref="U112" si="683">W112</f>
        <v>0</v>
      </c>
      <c r="V112" s="29">
        <v>0</v>
      </c>
      <c r="W112" s="36">
        <v>0</v>
      </c>
      <c r="X112" s="29">
        <v>0</v>
      </c>
      <c r="Y112" s="13">
        <f t="shared" ref="Y112" si="684">AA112</f>
        <v>0</v>
      </c>
      <c r="Z112" s="29">
        <v>0</v>
      </c>
      <c r="AA112" s="29">
        <v>0</v>
      </c>
      <c r="AB112" s="29">
        <v>0</v>
      </c>
      <c r="AC112" s="13">
        <f t="shared" ref="AC112" si="685">AE112</f>
        <v>0</v>
      </c>
      <c r="AD112" s="29">
        <v>0</v>
      </c>
      <c r="AE112" s="29">
        <v>0</v>
      </c>
      <c r="AF112" s="29">
        <v>0</v>
      </c>
      <c r="AG112" s="13">
        <f t="shared" ref="AG112" si="686">AI112</f>
        <v>0</v>
      </c>
      <c r="AH112" s="29">
        <v>0</v>
      </c>
      <c r="AI112" s="29">
        <v>0</v>
      </c>
      <c r="AJ112" s="29">
        <v>0</v>
      </c>
      <c r="AK112" s="13">
        <f t="shared" ref="AK112" si="687">AM112</f>
        <v>0</v>
      </c>
      <c r="AL112" s="29">
        <v>0</v>
      </c>
      <c r="AM112" s="29">
        <v>0</v>
      </c>
      <c r="AN112" s="29">
        <v>0</v>
      </c>
      <c r="AO112" s="13">
        <f t="shared" ref="AO112" si="688">AQ112</f>
        <v>0</v>
      </c>
      <c r="AP112" s="29">
        <v>0</v>
      </c>
      <c r="AQ112" s="29">
        <v>0</v>
      </c>
      <c r="AR112" s="29">
        <v>0</v>
      </c>
      <c r="AS112" s="13">
        <f t="shared" ref="AS112" si="689">AU112</f>
        <v>0</v>
      </c>
      <c r="AT112" s="29">
        <v>0</v>
      </c>
      <c r="AU112" s="29">
        <v>0</v>
      </c>
      <c r="AV112" s="29">
        <v>0</v>
      </c>
      <c r="AW112" s="13">
        <f t="shared" ref="AW112" si="690">AY112</f>
        <v>0</v>
      </c>
      <c r="AX112" s="29">
        <v>0</v>
      </c>
      <c r="AY112" s="29">
        <v>0</v>
      </c>
      <c r="AZ112" s="29">
        <v>0</v>
      </c>
    </row>
    <row r="113" spans="1:52" ht="47.25" hidden="1" outlineLevel="1" x14ac:dyDescent="0.25">
      <c r="A113" s="10" t="s">
        <v>288</v>
      </c>
      <c r="B113" s="64" t="s">
        <v>275</v>
      </c>
      <c r="C113" s="41" t="s">
        <v>22</v>
      </c>
      <c r="D113" s="11" t="s">
        <v>54</v>
      </c>
      <c r="E113" s="13">
        <f t="shared" si="479"/>
        <v>294.10000000000002</v>
      </c>
      <c r="F113" s="13">
        <f t="shared" si="480"/>
        <v>0</v>
      </c>
      <c r="G113" s="13">
        <f t="shared" si="481"/>
        <v>294.10000000000002</v>
      </c>
      <c r="H113" s="13">
        <f t="shared" si="482"/>
        <v>0</v>
      </c>
      <c r="I113" s="13">
        <f t="shared" ref="I113" si="691">K113</f>
        <v>0</v>
      </c>
      <c r="J113" s="29">
        <v>0</v>
      </c>
      <c r="K113" s="13">
        <v>0</v>
      </c>
      <c r="L113" s="29">
        <v>0</v>
      </c>
      <c r="M113" s="13">
        <f t="shared" ref="M113" si="692">O113</f>
        <v>0</v>
      </c>
      <c r="N113" s="29">
        <v>0</v>
      </c>
      <c r="O113" s="36">
        <v>0</v>
      </c>
      <c r="P113" s="29">
        <v>0</v>
      </c>
      <c r="Q113" s="13">
        <f t="shared" ref="Q113" si="693">S113</f>
        <v>294.10000000000002</v>
      </c>
      <c r="R113" s="29">
        <v>0</v>
      </c>
      <c r="S113" s="50">
        <v>294.10000000000002</v>
      </c>
      <c r="T113" s="29">
        <v>0</v>
      </c>
      <c r="U113" s="13">
        <f t="shared" ref="U113" si="694">W113</f>
        <v>0</v>
      </c>
      <c r="V113" s="29">
        <v>0</v>
      </c>
      <c r="W113" s="36">
        <v>0</v>
      </c>
      <c r="X113" s="29">
        <v>0</v>
      </c>
      <c r="Y113" s="13">
        <f t="shared" ref="Y113" si="695">AA113</f>
        <v>0</v>
      </c>
      <c r="Z113" s="29">
        <v>0</v>
      </c>
      <c r="AA113" s="29">
        <v>0</v>
      </c>
      <c r="AB113" s="29">
        <v>0</v>
      </c>
      <c r="AC113" s="13">
        <f t="shared" ref="AC113" si="696">AE113</f>
        <v>0</v>
      </c>
      <c r="AD113" s="29">
        <v>0</v>
      </c>
      <c r="AE113" s="29">
        <v>0</v>
      </c>
      <c r="AF113" s="29">
        <v>0</v>
      </c>
      <c r="AG113" s="13">
        <f t="shared" ref="AG113" si="697">AI113</f>
        <v>0</v>
      </c>
      <c r="AH113" s="29">
        <v>0</v>
      </c>
      <c r="AI113" s="29">
        <v>0</v>
      </c>
      <c r="AJ113" s="29">
        <v>0</v>
      </c>
      <c r="AK113" s="13">
        <f t="shared" ref="AK113" si="698">AM113</f>
        <v>0</v>
      </c>
      <c r="AL113" s="29">
        <v>0</v>
      </c>
      <c r="AM113" s="29">
        <v>0</v>
      </c>
      <c r="AN113" s="29">
        <v>0</v>
      </c>
      <c r="AO113" s="13">
        <f t="shared" ref="AO113" si="699">AQ113</f>
        <v>0</v>
      </c>
      <c r="AP113" s="29">
        <v>0</v>
      </c>
      <c r="AQ113" s="29">
        <v>0</v>
      </c>
      <c r="AR113" s="29">
        <v>0</v>
      </c>
      <c r="AS113" s="13">
        <f t="shared" ref="AS113" si="700">AU113</f>
        <v>0</v>
      </c>
      <c r="AT113" s="29">
        <v>0</v>
      </c>
      <c r="AU113" s="29">
        <v>0</v>
      </c>
      <c r="AV113" s="29">
        <v>0</v>
      </c>
      <c r="AW113" s="13">
        <f t="shared" ref="AW113" si="701">AY113</f>
        <v>0</v>
      </c>
      <c r="AX113" s="29">
        <v>0</v>
      </c>
      <c r="AY113" s="29">
        <v>0</v>
      </c>
      <c r="AZ113" s="29">
        <v>0</v>
      </c>
    </row>
    <row r="114" spans="1:52" ht="63" hidden="1" outlineLevel="1" x14ac:dyDescent="0.25">
      <c r="A114" s="10" t="s">
        <v>289</v>
      </c>
      <c r="B114" s="57" t="s">
        <v>276</v>
      </c>
      <c r="C114" s="41" t="s">
        <v>22</v>
      </c>
      <c r="D114" s="11" t="s">
        <v>54</v>
      </c>
      <c r="E114" s="13">
        <f t="shared" si="479"/>
        <v>279</v>
      </c>
      <c r="F114" s="13">
        <f t="shared" si="480"/>
        <v>0</v>
      </c>
      <c r="G114" s="13">
        <f t="shared" si="481"/>
        <v>279</v>
      </c>
      <c r="H114" s="13">
        <f t="shared" si="482"/>
        <v>0</v>
      </c>
      <c r="I114" s="13">
        <f t="shared" ref="I114:I117" si="702">K114</f>
        <v>0</v>
      </c>
      <c r="J114" s="29">
        <v>0</v>
      </c>
      <c r="K114" s="13">
        <v>0</v>
      </c>
      <c r="L114" s="29">
        <v>0</v>
      </c>
      <c r="M114" s="13">
        <f t="shared" ref="M114:M117" si="703">O114</f>
        <v>0</v>
      </c>
      <c r="N114" s="29">
        <v>0</v>
      </c>
      <c r="O114" s="36">
        <v>0</v>
      </c>
      <c r="P114" s="29">
        <v>0</v>
      </c>
      <c r="Q114" s="13">
        <f t="shared" ref="Q114:Q117" si="704">S114</f>
        <v>279</v>
      </c>
      <c r="R114" s="48">
        <v>0</v>
      </c>
      <c r="S114" s="59">
        <v>279</v>
      </c>
      <c r="T114" s="49">
        <v>0</v>
      </c>
      <c r="U114" s="13">
        <f t="shared" ref="U114:U117" si="705">W114</f>
        <v>0</v>
      </c>
      <c r="V114" s="29">
        <v>0</v>
      </c>
      <c r="W114" s="36">
        <v>0</v>
      </c>
      <c r="X114" s="29">
        <v>0</v>
      </c>
      <c r="Y114" s="13">
        <f t="shared" ref="Y114:Y117" si="706">AA114</f>
        <v>0</v>
      </c>
      <c r="Z114" s="29">
        <v>0</v>
      </c>
      <c r="AA114" s="29">
        <v>0</v>
      </c>
      <c r="AB114" s="29">
        <v>0</v>
      </c>
      <c r="AC114" s="13">
        <f t="shared" ref="AC114:AC117" si="707">AE114</f>
        <v>0</v>
      </c>
      <c r="AD114" s="29">
        <v>0</v>
      </c>
      <c r="AE114" s="29">
        <v>0</v>
      </c>
      <c r="AF114" s="29">
        <v>0</v>
      </c>
      <c r="AG114" s="13">
        <f t="shared" ref="AG114:AG117" si="708">AI114</f>
        <v>0</v>
      </c>
      <c r="AH114" s="29">
        <v>0</v>
      </c>
      <c r="AI114" s="29">
        <v>0</v>
      </c>
      <c r="AJ114" s="29">
        <v>0</v>
      </c>
      <c r="AK114" s="13">
        <f t="shared" ref="AK114:AK117" si="709">AM114</f>
        <v>0</v>
      </c>
      <c r="AL114" s="29">
        <v>0</v>
      </c>
      <c r="AM114" s="29">
        <v>0</v>
      </c>
      <c r="AN114" s="29">
        <v>0</v>
      </c>
      <c r="AO114" s="13">
        <f t="shared" ref="AO114:AO117" si="710">AQ114</f>
        <v>0</v>
      </c>
      <c r="AP114" s="29">
        <v>0</v>
      </c>
      <c r="AQ114" s="29">
        <v>0</v>
      </c>
      <c r="AR114" s="29">
        <v>0</v>
      </c>
      <c r="AS114" s="13">
        <f t="shared" ref="AS114:AS117" si="711">AU114</f>
        <v>0</v>
      </c>
      <c r="AT114" s="29">
        <v>0</v>
      </c>
      <c r="AU114" s="29">
        <v>0</v>
      </c>
      <c r="AV114" s="29">
        <v>0</v>
      </c>
      <c r="AW114" s="13">
        <f t="shared" ref="AW114:AW117" si="712">AY114</f>
        <v>0</v>
      </c>
      <c r="AX114" s="29">
        <v>0</v>
      </c>
      <c r="AY114" s="29">
        <v>0</v>
      </c>
      <c r="AZ114" s="29">
        <v>0</v>
      </c>
    </row>
    <row r="115" spans="1:52" ht="78.75" hidden="1" outlineLevel="1" x14ac:dyDescent="0.25">
      <c r="A115" s="10" t="s">
        <v>290</v>
      </c>
      <c r="B115" s="64" t="s">
        <v>277</v>
      </c>
      <c r="C115" s="41" t="s">
        <v>22</v>
      </c>
      <c r="D115" s="11" t="s">
        <v>54</v>
      </c>
      <c r="E115" s="13">
        <f t="shared" si="479"/>
        <v>297.3</v>
      </c>
      <c r="F115" s="13">
        <f t="shared" si="480"/>
        <v>0</v>
      </c>
      <c r="G115" s="13">
        <f t="shared" si="481"/>
        <v>297.3</v>
      </c>
      <c r="H115" s="13">
        <f t="shared" si="482"/>
        <v>0</v>
      </c>
      <c r="I115" s="13">
        <f t="shared" si="702"/>
        <v>0</v>
      </c>
      <c r="J115" s="29">
        <v>0</v>
      </c>
      <c r="K115" s="13">
        <v>0</v>
      </c>
      <c r="L115" s="29">
        <v>0</v>
      </c>
      <c r="M115" s="13">
        <f t="shared" si="703"/>
        <v>0</v>
      </c>
      <c r="N115" s="29">
        <v>0</v>
      </c>
      <c r="O115" s="36">
        <v>0</v>
      </c>
      <c r="P115" s="29">
        <v>0</v>
      </c>
      <c r="Q115" s="13">
        <f t="shared" si="704"/>
        <v>297.3</v>
      </c>
      <c r="R115" s="48">
        <v>0</v>
      </c>
      <c r="S115" s="60">
        <f>420-122.7</f>
        <v>297.3</v>
      </c>
      <c r="T115" s="49">
        <v>0</v>
      </c>
      <c r="U115" s="13">
        <f t="shared" si="705"/>
        <v>0</v>
      </c>
      <c r="V115" s="29">
        <v>0</v>
      </c>
      <c r="W115" s="36">
        <v>0</v>
      </c>
      <c r="X115" s="29">
        <v>0</v>
      </c>
      <c r="Y115" s="13">
        <f t="shared" si="706"/>
        <v>0</v>
      </c>
      <c r="Z115" s="29">
        <v>0</v>
      </c>
      <c r="AA115" s="29">
        <v>0</v>
      </c>
      <c r="AB115" s="29">
        <v>0</v>
      </c>
      <c r="AC115" s="13">
        <f t="shared" si="707"/>
        <v>0</v>
      </c>
      <c r="AD115" s="29">
        <v>0</v>
      </c>
      <c r="AE115" s="29">
        <v>0</v>
      </c>
      <c r="AF115" s="29">
        <v>0</v>
      </c>
      <c r="AG115" s="13">
        <f t="shared" si="708"/>
        <v>0</v>
      </c>
      <c r="AH115" s="29">
        <v>0</v>
      </c>
      <c r="AI115" s="29">
        <v>0</v>
      </c>
      <c r="AJ115" s="29">
        <v>0</v>
      </c>
      <c r="AK115" s="13">
        <f t="shared" si="709"/>
        <v>0</v>
      </c>
      <c r="AL115" s="29">
        <v>0</v>
      </c>
      <c r="AM115" s="29">
        <v>0</v>
      </c>
      <c r="AN115" s="29">
        <v>0</v>
      </c>
      <c r="AO115" s="13">
        <f t="shared" si="710"/>
        <v>0</v>
      </c>
      <c r="AP115" s="29">
        <v>0</v>
      </c>
      <c r="AQ115" s="29">
        <v>0</v>
      </c>
      <c r="AR115" s="29">
        <v>0</v>
      </c>
      <c r="AS115" s="13">
        <f t="shared" si="711"/>
        <v>0</v>
      </c>
      <c r="AT115" s="29">
        <v>0</v>
      </c>
      <c r="AU115" s="29">
        <v>0</v>
      </c>
      <c r="AV115" s="29">
        <v>0</v>
      </c>
      <c r="AW115" s="13">
        <f t="shared" si="712"/>
        <v>0</v>
      </c>
      <c r="AX115" s="29">
        <v>0</v>
      </c>
      <c r="AY115" s="29">
        <v>0</v>
      </c>
      <c r="AZ115" s="29">
        <v>0</v>
      </c>
    </row>
    <row r="116" spans="1:52" ht="78.75" hidden="1" outlineLevel="1" x14ac:dyDescent="0.25">
      <c r="A116" s="10" t="s">
        <v>291</v>
      </c>
      <c r="B116" s="64" t="s">
        <v>278</v>
      </c>
      <c r="C116" s="41" t="s">
        <v>22</v>
      </c>
      <c r="D116" s="11" t="s">
        <v>54</v>
      </c>
      <c r="E116" s="13">
        <f t="shared" si="479"/>
        <v>160.69999999999999</v>
      </c>
      <c r="F116" s="13">
        <f t="shared" si="480"/>
        <v>0</v>
      </c>
      <c r="G116" s="13">
        <f t="shared" si="481"/>
        <v>160.69999999999999</v>
      </c>
      <c r="H116" s="13">
        <f t="shared" si="482"/>
        <v>0</v>
      </c>
      <c r="I116" s="13">
        <f t="shared" ref="I116" si="713">K116</f>
        <v>0</v>
      </c>
      <c r="J116" s="29">
        <v>0</v>
      </c>
      <c r="K116" s="13">
        <v>0</v>
      </c>
      <c r="L116" s="29">
        <v>0</v>
      </c>
      <c r="M116" s="13">
        <f t="shared" ref="M116" si="714">O116</f>
        <v>0</v>
      </c>
      <c r="N116" s="29">
        <v>0</v>
      </c>
      <c r="O116" s="36">
        <v>0</v>
      </c>
      <c r="P116" s="29">
        <v>0</v>
      </c>
      <c r="Q116" s="13">
        <f t="shared" ref="Q116" si="715">S116</f>
        <v>160.69999999999999</v>
      </c>
      <c r="R116" s="48">
        <v>0</v>
      </c>
      <c r="S116" s="60">
        <f>228.5-67.8</f>
        <v>160.69999999999999</v>
      </c>
      <c r="T116" s="49">
        <v>0</v>
      </c>
      <c r="U116" s="13">
        <f t="shared" ref="U116" si="716">W116</f>
        <v>0</v>
      </c>
      <c r="V116" s="29">
        <v>0</v>
      </c>
      <c r="W116" s="36">
        <v>0</v>
      </c>
      <c r="X116" s="29">
        <v>0</v>
      </c>
      <c r="Y116" s="13">
        <f t="shared" ref="Y116" si="717">AA116</f>
        <v>0</v>
      </c>
      <c r="Z116" s="29">
        <v>0</v>
      </c>
      <c r="AA116" s="29">
        <v>0</v>
      </c>
      <c r="AB116" s="29">
        <v>0</v>
      </c>
      <c r="AC116" s="13">
        <f t="shared" ref="AC116" si="718">AE116</f>
        <v>0</v>
      </c>
      <c r="AD116" s="29">
        <v>0</v>
      </c>
      <c r="AE116" s="29">
        <v>0</v>
      </c>
      <c r="AF116" s="29">
        <v>0</v>
      </c>
      <c r="AG116" s="13">
        <f t="shared" ref="AG116" si="719">AI116</f>
        <v>0</v>
      </c>
      <c r="AH116" s="29">
        <v>0</v>
      </c>
      <c r="AI116" s="29">
        <v>0</v>
      </c>
      <c r="AJ116" s="29">
        <v>0</v>
      </c>
      <c r="AK116" s="13">
        <f t="shared" ref="AK116" si="720">AM116</f>
        <v>0</v>
      </c>
      <c r="AL116" s="29">
        <v>0</v>
      </c>
      <c r="AM116" s="29">
        <v>0</v>
      </c>
      <c r="AN116" s="29">
        <v>0</v>
      </c>
      <c r="AO116" s="13">
        <f t="shared" ref="AO116" si="721">AQ116</f>
        <v>0</v>
      </c>
      <c r="AP116" s="29">
        <v>0</v>
      </c>
      <c r="AQ116" s="29">
        <v>0</v>
      </c>
      <c r="AR116" s="29">
        <v>0</v>
      </c>
      <c r="AS116" s="13">
        <f t="shared" ref="AS116" si="722">AU116</f>
        <v>0</v>
      </c>
      <c r="AT116" s="29">
        <v>0</v>
      </c>
      <c r="AU116" s="29">
        <v>0</v>
      </c>
      <c r="AV116" s="29">
        <v>0</v>
      </c>
      <c r="AW116" s="13">
        <f t="shared" ref="AW116" si="723">AY116</f>
        <v>0</v>
      </c>
      <c r="AX116" s="29">
        <v>0</v>
      </c>
      <c r="AY116" s="29">
        <v>0</v>
      </c>
      <c r="AZ116" s="29">
        <v>0</v>
      </c>
    </row>
    <row r="117" spans="1:52" ht="94.5" hidden="1" outlineLevel="1" x14ac:dyDescent="0.25">
      <c r="A117" s="10" t="s">
        <v>292</v>
      </c>
      <c r="B117" s="57" t="s">
        <v>280</v>
      </c>
      <c r="C117" s="41" t="s">
        <v>22</v>
      </c>
      <c r="D117" s="11" t="s">
        <v>54</v>
      </c>
      <c r="E117" s="13">
        <f t="shared" si="479"/>
        <v>595.1</v>
      </c>
      <c r="F117" s="13">
        <f t="shared" si="480"/>
        <v>0</v>
      </c>
      <c r="G117" s="13">
        <f t="shared" si="481"/>
        <v>595.1</v>
      </c>
      <c r="H117" s="13">
        <f t="shared" si="482"/>
        <v>0</v>
      </c>
      <c r="I117" s="13">
        <f t="shared" si="702"/>
        <v>0</v>
      </c>
      <c r="J117" s="29">
        <v>0</v>
      </c>
      <c r="K117" s="13">
        <v>0</v>
      </c>
      <c r="L117" s="29">
        <v>0</v>
      </c>
      <c r="M117" s="13">
        <f t="shared" si="703"/>
        <v>0</v>
      </c>
      <c r="N117" s="29">
        <v>0</v>
      </c>
      <c r="O117" s="36">
        <v>0</v>
      </c>
      <c r="P117" s="29">
        <v>0</v>
      </c>
      <c r="Q117" s="13">
        <f t="shared" si="704"/>
        <v>0</v>
      </c>
      <c r="R117" s="48">
        <v>0</v>
      </c>
      <c r="S117" s="62">
        <v>0</v>
      </c>
      <c r="T117" s="49">
        <v>0</v>
      </c>
      <c r="U117" s="13">
        <f t="shared" si="705"/>
        <v>595.1</v>
      </c>
      <c r="V117" s="29">
        <v>0</v>
      </c>
      <c r="W117" s="36">
        <v>595.1</v>
      </c>
      <c r="X117" s="29">
        <v>0</v>
      </c>
      <c r="Y117" s="13">
        <f t="shared" si="706"/>
        <v>0</v>
      </c>
      <c r="Z117" s="29">
        <v>0</v>
      </c>
      <c r="AA117" s="29">
        <v>0</v>
      </c>
      <c r="AB117" s="29">
        <v>0</v>
      </c>
      <c r="AC117" s="13">
        <f t="shared" si="707"/>
        <v>0</v>
      </c>
      <c r="AD117" s="29">
        <v>0</v>
      </c>
      <c r="AE117" s="29">
        <v>0</v>
      </c>
      <c r="AF117" s="29">
        <v>0</v>
      </c>
      <c r="AG117" s="13">
        <f t="shared" si="708"/>
        <v>0</v>
      </c>
      <c r="AH117" s="29">
        <v>0</v>
      </c>
      <c r="AI117" s="29">
        <v>0</v>
      </c>
      <c r="AJ117" s="29">
        <v>0</v>
      </c>
      <c r="AK117" s="13">
        <f t="shared" si="709"/>
        <v>0</v>
      </c>
      <c r="AL117" s="29">
        <v>0</v>
      </c>
      <c r="AM117" s="29">
        <v>0</v>
      </c>
      <c r="AN117" s="29">
        <v>0</v>
      </c>
      <c r="AO117" s="13">
        <f t="shared" si="710"/>
        <v>0</v>
      </c>
      <c r="AP117" s="29">
        <v>0</v>
      </c>
      <c r="AQ117" s="29">
        <v>0</v>
      </c>
      <c r="AR117" s="29">
        <v>0</v>
      </c>
      <c r="AS117" s="13">
        <f t="shared" si="711"/>
        <v>0</v>
      </c>
      <c r="AT117" s="29">
        <v>0</v>
      </c>
      <c r="AU117" s="29">
        <v>0</v>
      </c>
      <c r="AV117" s="29">
        <v>0</v>
      </c>
      <c r="AW117" s="13">
        <f t="shared" si="712"/>
        <v>0</v>
      </c>
      <c r="AX117" s="29">
        <v>0</v>
      </c>
      <c r="AY117" s="29">
        <v>0</v>
      </c>
      <c r="AZ117" s="29">
        <v>0</v>
      </c>
    </row>
    <row r="118" spans="1:52" ht="94.5" hidden="1" outlineLevel="1" x14ac:dyDescent="0.25">
      <c r="A118" s="10" t="s">
        <v>293</v>
      </c>
      <c r="B118" s="57" t="s">
        <v>281</v>
      </c>
      <c r="C118" s="41" t="s">
        <v>22</v>
      </c>
      <c r="D118" s="11" t="s">
        <v>54</v>
      </c>
      <c r="E118" s="13">
        <f t="shared" si="479"/>
        <v>598.79999999999995</v>
      </c>
      <c r="F118" s="13">
        <f t="shared" si="480"/>
        <v>0</v>
      </c>
      <c r="G118" s="13">
        <f t="shared" si="481"/>
        <v>598.79999999999995</v>
      </c>
      <c r="H118" s="13">
        <f t="shared" si="482"/>
        <v>0</v>
      </c>
      <c r="I118" s="13">
        <f t="shared" ref="I118" si="724">K118</f>
        <v>0</v>
      </c>
      <c r="J118" s="29">
        <v>0</v>
      </c>
      <c r="K118" s="13">
        <v>0</v>
      </c>
      <c r="L118" s="29">
        <v>0</v>
      </c>
      <c r="M118" s="13">
        <f t="shared" ref="M118" si="725">O118</f>
        <v>0</v>
      </c>
      <c r="N118" s="29">
        <v>0</v>
      </c>
      <c r="O118" s="36">
        <v>0</v>
      </c>
      <c r="P118" s="29">
        <v>0</v>
      </c>
      <c r="Q118" s="13">
        <f t="shared" ref="Q118" si="726">S118</f>
        <v>0</v>
      </c>
      <c r="R118" s="48">
        <v>0</v>
      </c>
      <c r="S118" s="62">
        <v>0</v>
      </c>
      <c r="T118" s="49">
        <v>0</v>
      </c>
      <c r="U118" s="13">
        <f t="shared" ref="U118" si="727">W118</f>
        <v>598.79999999999995</v>
      </c>
      <c r="V118" s="29">
        <v>0</v>
      </c>
      <c r="W118" s="36">
        <v>598.79999999999995</v>
      </c>
      <c r="X118" s="29">
        <v>0</v>
      </c>
      <c r="Y118" s="13">
        <f t="shared" ref="Y118" si="728">AA118</f>
        <v>0</v>
      </c>
      <c r="Z118" s="29">
        <v>0</v>
      </c>
      <c r="AA118" s="29">
        <v>0</v>
      </c>
      <c r="AB118" s="29">
        <v>0</v>
      </c>
      <c r="AC118" s="13">
        <f t="shared" ref="AC118" si="729">AE118</f>
        <v>0</v>
      </c>
      <c r="AD118" s="29">
        <v>0</v>
      </c>
      <c r="AE118" s="29">
        <v>0</v>
      </c>
      <c r="AF118" s="29">
        <v>0</v>
      </c>
      <c r="AG118" s="13">
        <f t="shared" ref="AG118" si="730">AI118</f>
        <v>0</v>
      </c>
      <c r="AH118" s="29">
        <v>0</v>
      </c>
      <c r="AI118" s="29">
        <v>0</v>
      </c>
      <c r="AJ118" s="29">
        <v>0</v>
      </c>
      <c r="AK118" s="13">
        <f t="shared" ref="AK118" si="731">AM118</f>
        <v>0</v>
      </c>
      <c r="AL118" s="29">
        <v>0</v>
      </c>
      <c r="AM118" s="29">
        <v>0</v>
      </c>
      <c r="AN118" s="29">
        <v>0</v>
      </c>
      <c r="AO118" s="13">
        <f t="shared" ref="AO118" si="732">AQ118</f>
        <v>0</v>
      </c>
      <c r="AP118" s="29">
        <v>0</v>
      </c>
      <c r="AQ118" s="29">
        <v>0</v>
      </c>
      <c r="AR118" s="29">
        <v>0</v>
      </c>
      <c r="AS118" s="13">
        <f t="shared" ref="AS118" si="733">AU118</f>
        <v>0</v>
      </c>
      <c r="AT118" s="29">
        <v>0</v>
      </c>
      <c r="AU118" s="29">
        <v>0</v>
      </c>
      <c r="AV118" s="29">
        <v>0</v>
      </c>
      <c r="AW118" s="13">
        <f t="shared" ref="AW118" si="734">AY118</f>
        <v>0</v>
      </c>
      <c r="AX118" s="29">
        <v>0</v>
      </c>
      <c r="AY118" s="29">
        <v>0</v>
      </c>
      <c r="AZ118" s="29">
        <v>0</v>
      </c>
    </row>
    <row r="119" spans="1:52" ht="94.5" hidden="1" outlineLevel="1" x14ac:dyDescent="0.25">
      <c r="A119" s="10" t="s">
        <v>294</v>
      </c>
      <c r="B119" s="57" t="s">
        <v>282</v>
      </c>
      <c r="C119" s="41" t="s">
        <v>22</v>
      </c>
      <c r="D119" s="11" t="s">
        <v>54</v>
      </c>
      <c r="E119" s="13">
        <f t="shared" si="479"/>
        <v>598</v>
      </c>
      <c r="F119" s="13">
        <f t="shared" si="480"/>
        <v>0</v>
      </c>
      <c r="G119" s="13">
        <f t="shared" si="481"/>
        <v>598</v>
      </c>
      <c r="H119" s="13">
        <f t="shared" si="482"/>
        <v>0</v>
      </c>
      <c r="I119" s="13">
        <f t="shared" ref="I119" si="735">K119</f>
        <v>0</v>
      </c>
      <c r="J119" s="29">
        <v>0</v>
      </c>
      <c r="K119" s="13">
        <v>0</v>
      </c>
      <c r="L119" s="29">
        <v>0</v>
      </c>
      <c r="M119" s="13">
        <f t="shared" ref="M119" si="736">O119</f>
        <v>0</v>
      </c>
      <c r="N119" s="29">
        <v>0</v>
      </c>
      <c r="O119" s="36">
        <v>0</v>
      </c>
      <c r="P119" s="29">
        <v>0</v>
      </c>
      <c r="Q119" s="13">
        <f t="shared" ref="Q119" si="737">S119</f>
        <v>0</v>
      </c>
      <c r="R119" s="48">
        <v>0</v>
      </c>
      <c r="S119" s="62">
        <v>0</v>
      </c>
      <c r="T119" s="49">
        <v>0</v>
      </c>
      <c r="U119" s="13">
        <f t="shared" ref="U119" si="738">W119</f>
        <v>598</v>
      </c>
      <c r="V119" s="29">
        <v>0</v>
      </c>
      <c r="W119" s="36">
        <v>598</v>
      </c>
      <c r="X119" s="29">
        <v>0</v>
      </c>
      <c r="Y119" s="13">
        <f t="shared" ref="Y119" si="739">AA119</f>
        <v>0</v>
      </c>
      <c r="Z119" s="29">
        <v>0</v>
      </c>
      <c r="AA119" s="29">
        <v>0</v>
      </c>
      <c r="AB119" s="29">
        <v>0</v>
      </c>
      <c r="AC119" s="13">
        <f t="shared" ref="AC119" si="740">AE119</f>
        <v>0</v>
      </c>
      <c r="AD119" s="29">
        <v>0</v>
      </c>
      <c r="AE119" s="29">
        <v>0</v>
      </c>
      <c r="AF119" s="29">
        <v>0</v>
      </c>
      <c r="AG119" s="13">
        <f t="shared" ref="AG119" si="741">AI119</f>
        <v>0</v>
      </c>
      <c r="AH119" s="29">
        <v>0</v>
      </c>
      <c r="AI119" s="29">
        <v>0</v>
      </c>
      <c r="AJ119" s="29">
        <v>0</v>
      </c>
      <c r="AK119" s="13">
        <f t="shared" ref="AK119" si="742">AM119</f>
        <v>0</v>
      </c>
      <c r="AL119" s="29">
        <v>0</v>
      </c>
      <c r="AM119" s="29">
        <v>0</v>
      </c>
      <c r="AN119" s="29">
        <v>0</v>
      </c>
      <c r="AO119" s="13">
        <f t="shared" ref="AO119" si="743">AQ119</f>
        <v>0</v>
      </c>
      <c r="AP119" s="29">
        <v>0</v>
      </c>
      <c r="AQ119" s="29">
        <v>0</v>
      </c>
      <c r="AR119" s="29">
        <v>0</v>
      </c>
      <c r="AS119" s="13">
        <f t="shared" ref="AS119" si="744">AU119</f>
        <v>0</v>
      </c>
      <c r="AT119" s="29">
        <v>0</v>
      </c>
      <c r="AU119" s="29">
        <v>0</v>
      </c>
      <c r="AV119" s="29">
        <v>0</v>
      </c>
      <c r="AW119" s="13">
        <f t="shared" ref="AW119" si="745">AY119</f>
        <v>0</v>
      </c>
      <c r="AX119" s="29">
        <v>0</v>
      </c>
      <c r="AY119" s="29">
        <v>0</v>
      </c>
      <c r="AZ119" s="29">
        <v>0</v>
      </c>
    </row>
    <row r="120" spans="1:52" ht="94.5" hidden="1" outlineLevel="1" x14ac:dyDescent="0.25">
      <c r="A120" s="10" t="s">
        <v>295</v>
      </c>
      <c r="B120" s="57" t="s">
        <v>283</v>
      </c>
      <c r="C120" s="41" t="s">
        <v>22</v>
      </c>
      <c r="D120" s="11" t="s">
        <v>54</v>
      </c>
      <c r="E120" s="13">
        <f t="shared" ref="E120:E149" si="746">I120+M120+Q120+U120+Y120+AC120+AG120+AK120+AO120</f>
        <v>594.70000000000005</v>
      </c>
      <c r="F120" s="13">
        <f t="shared" ref="F120:F149" si="747">J120+N120+R120+V120+Z120+AD120+AH120+AL120+AP120</f>
        <v>0</v>
      </c>
      <c r="G120" s="13">
        <f t="shared" ref="G120:G149" si="748">K120+O120+S120+W120+AA120+AE120+AI120+AM120+AQ120</f>
        <v>594.70000000000005</v>
      </c>
      <c r="H120" s="13">
        <f t="shared" ref="H120:H149" si="749">L120+P120+T120+X120+AB120+AF120+AJ120+AN120+AR120</f>
        <v>0</v>
      </c>
      <c r="I120" s="13">
        <f t="shared" ref="I120" si="750">K120</f>
        <v>0</v>
      </c>
      <c r="J120" s="29">
        <v>0</v>
      </c>
      <c r="K120" s="13">
        <v>0</v>
      </c>
      <c r="L120" s="29">
        <v>0</v>
      </c>
      <c r="M120" s="13">
        <f t="shared" ref="M120" si="751">O120</f>
        <v>0</v>
      </c>
      <c r="N120" s="29">
        <v>0</v>
      </c>
      <c r="O120" s="36">
        <v>0</v>
      </c>
      <c r="P120" s="29">
        <v>0</v>
      </c>
      <c r="Q120" s="13">
        <f t="shared" ref="Q120" si="752">S120</f>
        <v>0</v>
      </c>
      <c r="R120" s="48">
        <v>0</v>
      </c>
      <c r="S120" s="62">
        <v>0</v>
      </c>
      <c r="T120" s="49">
        <v>0</v>
      </c>
      <c r="U120" s="13">
        <f t="shared" ref="U120" si="753">W120</f>
        <v>594.70000000000005</v>
      </c>
      <c r="V120" s="29">
        <v>0</v>
      </c>
      <c r="W120" s="36">
        <v>594.70000000000005</v>
      </c>
      <c r="X120" s="29">
        <v>0</v>
      </c>
      <c r="Y120" s="13">
        <f t="shared" ref="Y120" si="754">AA120</f>
        <v>0</v>
      </c>
      <c r="Z120" s="29">
        <v>0</v>
      </c>
      <c r="AA120" s="29">
        <v>0</v>
      </c>
      <c r="AB120" s="29">
        <v>0</v>
      </c>
      <c r="AC120" s="13">
        <f t="shared" ref="AC120" si="755">AE120</f>
        <v>0</v>
      </c>
      <c r="AD120" s="29">
        <v>0</v>
      </c>
      <c r="AE120" s="29">
        <v>0</v>
      </c>
      <c r="AF120" s="29">
        <v>0</v>
      </c>
      <c r="AG120" s="13">
        <f t="shared" ref="AG120" si="756">AI120</f>
        <v>0</v>
      </c>
      <c r="AH120" s="29">
        <v>0</v>
      </c>
      <c r="AI120" s="29">
        <v>0</v>
      </c>
      <c r="AJ120" s="29">
        <v>0</v>
      </c>
      <c r="AK120" s="13">
        <f t="shared" ref="AK120" si="757">AM120</f>
        <v>0</v>
      </c>
      <c r="AL120" s="29">
        <v>0</v>
      </c>
      <c r="AM120" s="29">
        <v>0</v>
      </c>
      <c r="AN120" s="29">
        <v>0</v>
      </c>
      <c r="AO120" s="13">
        <f t="shared" ref="AO120" si="758">AQ120</f>
        <v>0</v>
      </c>
      <c r="AP120" s="29">
        <v>0</v>
      </c>
      <c r="AQ120" s="29">
        <v>0</v>
      </c>
      <c r="AR120" s="29">
        <v>0</v>
      </c>
      <c r="AS120" s="13">
        <f t="shared" ref="AS120" si="759">AU120</f>
        <v>0</v>
      </c>
      <c r="AT120" s="29">
        <v>0</v>
      </c>
      <c r="AU120" s="29">
        <v>0</v>
      </c>
      <c r="AV120" s="29">
        <v>0</v>
      </c>
      <c r="AW120" s="13">
        <f t="shared" ref="AW120" si="760">AY120</f>
        <v>0</v>
      </c>
      <c r="AX120" s="29">
        <v>0</v>
      </c>
      <c r="AY120" s="29">
        <v>0</v>
      </c>
      <c r="AZ120" s="29">
        <v>0</v>
      </c>
    </row>
    <row r="121" spans="1:52" ht="94.5" hidden="1" outlineLevel="1" x14ac:dyDescent="0.25">
      <c r="A121" s="10" t="s">
        <v>296</v>
      </c>
      <c r="B121" s="57" t="s">
        <v>284</v>
      </c>
      <c r="C121" s="41" t="s">
        <v>22</v>
      </c>
      <c r="D121" s="11" t="s">
        <v>54</v>
      </c>
      <c r="E121" s="13">
        <f t="shared" si="746"/>
        <v>594.70000000000005</v>
      </c>
      <c r="F121" s="13">
        <f t="shared" si="747"/>
        <v>0</v>
      </c>
      <c r="G121" s="13">
        <f t="shared" si="748"/>
        <v>594.70000000000005</v>
      </c>
      <c r="H121" s="13">
        <f t="shared" si="749"/>
        <v>0</v>
      </c>
      <c r="I121" s="13">
        <f t="shared" ref="I121" si="761">K121</f>
        <v>0</v>
      </c>
      <c r="J121" s="29">
        <v>0</v>
      </c>
      <c r="K121" s="13">
        <v>0</v>
      </c>
      <c r="L121" s="29">
        <v>0</v>
      </c>
      <c r="M121" s="13">
        <f t="shared" ref="M121" si="762">O121</f>
        <v>0</v>
      </c>
      <c r="N121" s="29">
        <v>0</v>
      </c>
      <c r="O121" s="36">
        <v>0</v>
      </c>
      <c r="P121" s="29">
        <v>0</v>
      </c>
      <c r="Q121" s="13">
        <f t="shared" ref="Q121" si="763">S121</f>
        <v>0</v>
      </c>
      <c r="R121" s="48">
        <v>0</v>
      </c>
      <c r="S121" s="62">
        <v>0</v>
      </c>
      <c r="T121" s="49">
        <v>0</v>
      </c>
      <c r="U121" s="13">
        <f t="shared" ref="U121" si="764">W121</f>
        <v>594.70000000000005</v>
      </c>
      <c r="V121" s="29">
        <v>0</v>
      </c>
      <c r="W121" s="36">
        <v>594.70000000000005</v>
      </c>
      <c r="X121" s="29">
        <v>0</v>
      </c>
      <c r="Y121" s="13">
        <f t="shared" ref="Y121" si="765">AA121</f>
        <v>0</v>
      </c>
      <c r="Z121" s="29">
        <v>0</v>
      </c>
      <c r="AA121" s="29">
        <v>0</v>
      </c>
      <c r="AB121" s="29">
        <v>0</v>
      </c>
      <c r="AC121" s="13">
        <f t="shared" ref="AC121" si="766">AE121</f>
        <v>0</v>
      </c>
      <c r="AD121" s="29">
        <v>0</v>
      </c>
      <c r="AE121" s="29">
        <v>0</v>
      </c>
      <c r="AF121" s="29">
        <v>0</v>
      </c>
      <c r="AG121" s="13">
        <f t="shared" ref="AG121" si="767">AI121</f>
        <v>0</v>
      </c>
      <c r="AH121" s="29">
        <v>0</v>
      </c>
      <c r="AI121" s="29">
        <v>0</v>
      </c>
      <c r="AJ121" s="29">
        <v>0</v>
      </c>
      <c r="AK121" s="13">
        <f t="shared" ref="AK121" si="768">AM121</f>
        <v>0</v>
      </c>
      <c r="AL121" s="29">
        <v>0</v>
      </c>
      <c r="AM121" s="29">
        <v>0</v>
      </c>
      <c r="AN121" s="29">
        <v>0</v>
      </c>
      <c r="AO121" s="13">
        <f t="shared" ref="AO121" si="769">AQ121</f>
        <v>0</v>
      </c>
      <c r="AP121" s="29">
        <v>0</v>
      </c>
      <c r="AQ121" s="29">
        <v>0</v>
      </c>
      <c r="AR121" s="29">
        <v>0</v>
      </c>
      <c r="AS121" s="13">
        <f t="shared" ref="AS121" si="770">AU121</f>
        <v>0</v>
      </c>
      <c r="AT121" s="29">
        <v>0</v>
      </c>
      <c r="AU121" s="29">
        <v>0</v>
      </c>
      <c r="AV121" s="29">
        <v>0</v>
      </c>
      <c r="AW121" s="13">
        <f t="shared" ref="AW121" si="771">AY121</f>
        <v>0</v>
      </c>
      <c r="AX121" s="29">
        <v>0</v>
      </c>
      <c r="AY121" s="29">
        <v>0</v>
      </c>
      <c r="AZ121" s="29">
        <v>0</v>
      </c>
    </row>
    <row r="122" spans="1:52" ht="63" hidden="1" outlineLevel="1" x14ac:dyDescent="0.25">
      <c r="A122" s="10" t="s">
        <v>297</v>
      </c>
      <c r="B122" s="57" t="s">
        <v>309</v>
      </c>
      <c r="C122" s="41" t="s">
        <v>22</v>
      </c>
      <c r="D122" s="11" t="s">
        <v>54</v>
      </c>
      <c r="E122" s="13">
        <f t="shared" si="746"/>
        <v>1050.4000000000001</v>
      </c>
      <c r="F122" s="13">
        <f t="shared" si="747"/>
        <v>0</v>
      </c>
      <c r="G122" s="13">
        <f t="shared" si="748"/>
        <v>1050.4000000000001</v>
      </c>
      <c r="H122" s="13">
        <f t="shared" si="749"/>
        <v>0</v>
      </c>
      <c r="I122" s="13">
        <f t="shared" ref="I122" si="772">K122</f>
        <v>0</v>
      </c>
      <c r="J122" s="29">
        <v>0</v>
      </c>
      <c r="K122" s="13">
        <v>0</v>
      </c>
      <c r="L122" s="29">
        <v>0</v>
      </c>
      <c r="M122" s="13">
        <f t="shared" ref="M122" si="773">O122</f>
        <v>0</v>
      </c>
      <c r="N122" s="29">
        <v>0</v>
      </c>
      <c r="O122" s="36">
        <v>0</v>
      </c>
      <c r="P122" s="29">
        <v>0</v>
      </c>
      <c r="Q122" s="13">
        <f t="shared" ref="Q122" si="774">S122</f>
        <v>1050.4000000000001</v>
      </c>
      <c r="R122" s="48">
        <v>0</v>
      </c>
      <c r="S122" s="58">
        <v>1050.4000000000001</v>
      </c>
      <c r="T122" s="49">
        <v>0</v>
      </c>
      <c r="U122" s="13">
        <f t="shared" ref="U122" si="775">W122</f>
        <v>0</v>
      </c>
      <c r="V122" s="29">
        <v>0</v>
      </c>
      <c r="W122" s="36">
        <v>0</v>
      </c>
      <c r="X122" s="29">
        <v>0</v>
      </c>
      <c r="Y122" s="13">
        <f t="shared" ref="Y122" si="776">AA122</f>
        <v>0</v>
      </c>
      <c r="Z122" s="29">
        <v>0</v>
      </c>
      <c r="AA122" s="29">
        <v>0</v>
      </c>
      <c r="AB122" s="29">
        <v>0</v>
      </c>
      <c r="AC122" s="13">
        <f t="shared" ref="AC122" si="777">AE122</f>
        <v>0</v>
      </c>
      <c r="AD122" s="29">
        <v>0</v>
      </c>
      <c r="AE122" s="29">
        <v>0</v>
      </c>
      <c r="AF122" s="29">
        <v>0</v>
      </c>
      <c r="AG122" s="13">
        <f t="shared" ref="AG122" si="778">AI122</f>
        <v>0</v>
      </c>
      <c r="AH122" s="29">
        <v>0</v>
      </c>
      <c r="AI122" s="29">
        <v>0</v>
      </c>
      <c r="AJ122" s="29">
        <v>0</v>
      </c>
      <c r="AK122" s="13">
        <f t="shared" ref="AK122" si="779">AM122</f>
        <v>0</v>
      </c>
      <c r="AL122" s="29">
        <v>0</v>
      </c>
      <c r="AM122" s="29">
        <v>0</v>
      </c>
      <c r="AN122" s="29">
        <v>0</v>
      </c>
      <c r="AO122" s="13">
        <f t="shared" ref="AO122" si="780">AQ122</f>
        <v>0</v>
      </c>
      <c r="AP122" s="29">
        <v>0</v>
      </c>
      <c r="AQ122" s="29">
        <v>0</v>
      </c>
      <c r="AR122" s="29">
        <v>0</v>
      </c>
      <c r="AS122" s="13">
        <f t="shared" ref="AS122" si="781">AU122</f>
        <v>0</v>
      </c>
      <c r="AT122" s="29">
        <v>0</v>
      </c>
      <c r="AU122" s="29">
        <v>0</v>
      </c>
      <c r="AV122" s="29">
        <v>0</v>
      </c>
      <c r="AW122" s="13">
        <f t="shared" ref="AW122" si="782">AY122</f>
        <v>0</v>
      </c>
      <c r="AX122" s="29">
        <v>0</v>
      </c>
      <c r="AY122" s="29">
        <v>0</v>
      </c>
      <c r="AZ122" s="29">
        <v>0</v>
      </c>
    </row>
    <row r="123" spans="1:52" ht="63" hidden="1" outlineLevel="1" x14ac:dyDescent="0.25">
      <c r="A123" s="10" t="s">
        <v>298</v>
      </c>
      <c r="B123" s="57" t="s">
        <v>311</v>
      </c>
      <c r="C123" s="41" t="s">
        <v>22</v>
      </c>
      <c r="D123" s="11" t="s">
        <v>54</v>
      </c>
      <c r="E123" s="13">
        <f t="shared" si="746"/>
        <v>510.2</v>
      </c>
      <c r="F123" s="13">
        <f t="shared" si="747"/>
        <v>0</v>
      </c>
      <c r="G123" s="13">
        <f t="shared" si="748"/>
        <v>510.2</v>
      </c>
      <c r="H123" s="13">
        <f t="shared" si="749"/>
        <v>0</v>
      </c>
      <c r="I123" s="13">
        <f t="shared" ref="I123" si="783">K123</f>
        <v>0</v>
      </c>
      <c r="J123" s="29">
        <v>0</v>
      </c>
      <c r="K123" s="13">
        <v>0</v>
      </c>
      <c r="L123" s="29">
        <v>0</v>
      </c>
      <c r="M123" s="13">
        <f t="shared" ref="M123" si="784">O123</f>
        <v>0</v>
      </c>
      <c r="N123" s="29">
        <v>0</v>
      </c>
      <c r="O123" s="36">
        <v>0</v>
      </c>
      <c r="P123" s="29">
        <v>0</v>
      </c>
      <c r="Q123" s="13">
        <f t="shared" ref="Q123" si="785">S123</f>
        <v>510.2</v>
      </c>
      <c r="R123" s="48">
        <v>0</v>
      </c>
      <c r="S123" s="58">
        <v>510.2</v>
      </c>
      <c r="T123" s="49">
        <v>0</v>
      </c>
      <c r="U123" s="13">
        <f t="shared" ref="U123" si="786">W123</f>
        <v>0</v>
      </c>
      <c r="V123" s="29">
        <v>0</v>
      </c>
      <c r="W123" s="36">
        <v>0</v>
      </c>
      <c r="X123" s="29">
        <v>0</v>
      </c>
      <c r="Y123" s="13">
        <f t="shared" ref="Y123" si="787">AA123</f>
        <v>0</v>
      </c>
      <c r="Z123" s="29">
        <v>0</v>
      </c>
      <c r="AA123" s="29">
        <v>0</v>
      </c>
      <c r="AB123" s="29">
        <v>0</v>
      </c>
      <c r="AC123" s="13">
        <f t="shared" ref="AC123" si="788">AE123</f>
        <v>0</v>
      </c>
      <c r="AD123" s="29">
        <v>0</v>
      </c>
      <c r="AE123" s="29">
        <v>0</v>
      </c>
      <c r="AF123" s="29">
        <v>0</v>
      </c>
      <c r="AG123" s="13">
        <f t="shared" ref="AG123" si="789">AI123</f>
        <v>0</v>
      </c>
      <c r="AH123" s="29">
        <v>0</v>
      </c>
      <c r="AI123" s="29">
        <v>0</v>
      </c>
      <c r="AJ123" s="29">
        <v>0</v>
      </c>
      <c r="AK123" s="13">
        <f t="shared" ref="AK123" si="790">AM123</f>
        <v>0</v>
      </c>
      <c r="AL123" s="29">
        <v>0</v>
      </c>
      <c r="AM123" s="29">
        <v>0</v>
      </c>
      <c r="AN123" s="29">
        <v>0</v>
      </c>
      <c r="AO123" s="13">
        <f t="shared" ref="AO123" si="791">AQ123</f>
        <v>0</v>
      </c>
      <c r="AP123" s="29">
        <v>0</v>
      </c>
      <c r="AQ123" s="29">
        <v>0</v>
      </c>
      <c r="AR123" s="29">
        <v>0</v>
      </c>
      <c r="AS123" s="13">
        <f t="shared" ref="AS123" si="792">AU123</f>
        <v>0</v>
      </c>
      <c r="AT123" s="29">
        <v>0</v>
      </c>
      <c r="AU123" s="29">
        <v>0</v>
      </c>
      <c r="AV123" s="29">
        <v>0</v>
      </c>
      <c r="AW123" s="13">
        <f t="shared" ref="AW123" si="793">AY123</f>
        <v>0</v>
      </c>
      <c r="AX123" s="29">
        <v>0</v>
      </c>
      <c r="AY123" s="29">
        <v>0</v>
      </c>
      <c r="AZ123" s="29">
        <v>0</v>
      </c>
    </row>
    <row r="124" spans="1:52" ht="63" hidden="1" outlineLevel="1" x14ac:dyDescent="0.25">
      <c r="A124" s="10" t="s">
        <v>304</v>
      </c>
      <c r="B124" s="57" t="s">
        <v>312</v>
      </c>
      <c r="C124" s="41" t="s">
        <v>22</v>
      </c>
      <c r="D124" s="11" t="s">
        <v>54</v>
      </c>
      <c r="E124" s="13">
        <f t="shared" si="746"/>
        <v>162.69999999999999</v>
      </c>
      <c r="F124" s="13">
        <f t="shared" si="747"/>
        <v>0</v>
      </c>
      <c r="G124" s="13">
        <f t="shared" si="748"/>
        <v>162.69999999999999</v>
      </c>
      <c r="H124" s="13">
        <f t="shared" si="749"/>
        <v>0</v>
      </c>
      <c r="I124" s="13">
        <f t="shared" ref="I124" si="794">K124</f>
        <v>0</v>
      </c>
      <c r="J124" s="29">
        <v>0</v>
      </c>
      <c r="K124" s="13">
        <v>0</v>
      </c>
      <c r="L124" s="29">
        <v>0</v>
      </c>
      <c r="M124" s="13">
        <f t="shared" ref="M124" si="795">O124</f>
        <v>0</v>
      </c>
      <c r="N124" s="29">
        <v>0</v>
      </c>
      <c r="O124" s="36">
        <v>0</v>
      </c>
      <c r="P124" s="29">
        <v>0</v>
      </c>
      <c r="Q124" s="13">
        <f t="shared" ref="Q124" si="796">S124</f>
        <v>162.69999999999999</v>
      </c>
      <c r="R124" s="48">
        <v>0</v>
      </c>
      <c r="S124" s="58">
        <v>162.69999999999999</v>
      </c>
      <c r="T124" s="49">
        <v>0</v>
      </c>
      <c r="U124" s="13">
        <f t="shared" ref="U124" si="797">W124</f>
        <v>0</v>
      </c>
      <c r="V124" s="29">
        <v>0</v>
      </c>
      <c r="W124" s="36">
        <v>0</v>
      </c>
      <c r="X124" s="29">
        <v>0</v>
      </c>
      <c r="Y124" s="13">
        <f t="shared" ref="Y124" si="798">AA124</f>
        <v>0</v>
      </c>
      <c r="Z124" s="29">
        <v>0</v>
      </c>
      <c r="AA124" s="29">
        <v>0</v>
      </c>
      <c r="AB124" s="29">
        <v>0</v>
      </c>
      <c r="AC124" s="13">
        <f t="shared" ref="AC124" si="799">AE124</f>
        <v>0</v>
      </c>
      <c r="AD124" s="29">
        <v>0</v>
      </c>
      <c r="AE124" s="29">
        <v>0</v>
      </c>
      <c r="AF124" s="29">
        <v>0</v>
      </c>
      <c r="AG124" s="13">
        <f t="shared" ref="AG124" si="800">AI124</f>
        <v>0</v>
      </c>
      <c r="AH124" s="29">
        <v>0</v>
      </c>
      <c r="AI124" s="29">
        <v>0</v>
      </c>
      <c r="AJ124" s="29">
        <v>0</v>
      </c>
      <c r="AK124" s="13">
        <f t="shared" ref="AK124" si="801">AM124</f>
        <v>0</v>
      </c>
      <c r="AL124" s="29">
        <v>0</v>
      </c>
      <c r="AM124" s="29">
        <v>0</v>
      </c>
      <c r="AN124" s="29">
        <v>0</v>
      </c>
      <c r="AO124" s="13">
        <f t="shared" ref="AO124" si="802">AQ124</f>
        <v>0</v>
      </c>
      <c r="AP124" s="29">
        <v>0</v>
      </c>
      <c r="AQ124" s="29">
        <v>0</v>
      </c>
      <c r="AR124" s="29">
        <v>0</v>
      </c>
      <c r="AS124" s="13">
        <f t="shared" ref="AS124" si="803">AU124</f>
        <v>0</v>
      </c>
      <c r="AT124" s="29">
        <v>0</v>
      </c>
      <c r="AU124" s="29">
        <v>0</v>
      </c>
      <c r="AV124" s="29">
        <v>0</v>
      </c>
      <c r="AW124" s="13">
        <f t="shared" ref="AW124" si="804">AY124</f>
        <v>0</v>
      </c>
      <c r="AX124" s="29">
        <v>0</v>
      </c>
      <c r="AY124" s="29">
        <v>0</v>
      </c>
      <c r="AZ124" s="29">
        <v>0</v>
      </c>
    </row>
    <row r="125" spans="1:52" ht="63" hidden="1" outlineLevel="1" x14ac:dyDescent="0.25">
      <c r="A125" s="10" t="s">
        <v>307</v>
      </c>
      <c r="B125" s="57" t="s">
        <v>322</v>
      </c>
      <c r="C125" s="41" t="s">
        <v>22</v>
      </c>
      <c r="D125" s="11" t="s">
        <v>54</v>
      </c>
      <c r="E125" s="13">
        <f t="shared" si="746"/>
        <v>2338.1999999999998</v>
      </c>
      <c r="F125" s="13">
        <f t="shared" si="747"/>
        <v>0</v>
      </c>
      <c r="G125" s="13">
        <f t="shared" si="748"/>
        <v>2338.1999999999998</v>
      </c>
      <c r="H125" s="13">
        <f t="shared" si="749"/>
        <v>0</v>
      </c>
      <c r="I125" s="13">
        <f t="shared" ref="I125" si="805">K125</f>
        <v>0</v>
      </c>
      <c r="J125" s="29">
        <v>0</v>
      </c>
      <c r="K125" s="13">
        <v>0</v>
      </c>
      <c r="L125" s="29">
        <v>0</v>
      </c>
      <c r="M125" s="13">
        <f t="shared" ref="M125" si="806">O125</f>
        <v>0</v>
      </c>
      <c r="N125" s="29">
        <v>0</v>
      </c>
      <c r="O125" s="36">
        <v>0</v>
      </c>
      <c r="P125" s="29">
        <v>0</v>
      </c>
      <c r="Q125" s="13">
        <f t="shared" ref="Q125" si="807">S125</f>
        <v>2338.1999999999998</v>
      </c>
      <c r="R125" s="48">
        <v>0</v>
      </c>
      <c r="S125" s="58">
        <v>2338.1999999999998</v>
      </c>
      <c r="T125" s="49">
        <v>0</v>
      </c>
      <c r="U125" s="13">
        <f t="shared" ref="U125" si="808">W125</f>
        <v>0</v>
      </c>
      <c r="V125" s="29">
        <v>0</v>
      </c>
      <c r="W125" s="36">
        <v>0</v>
      </c>
      <c r="X125" s="29">
        <v>0</v>
      </c>
      <c r="Y125" s="13">
        <f t="shared" ref="Y125" si="809">AA125</f>
        <v>0</v>
      </c>
      <c r="Z125" s="29">
        <v>0</v>
      </c>
      <c r="AA125" s="29">
        <v>0</v>
      </c>
      <c r="AB125" s="29">
        <v>0</v>
      </c>
      <c r="AC125" s="13">
        <f t="shared" ref="AC125" si="810">AE125</f>
        <v>0</v>
      </c>
      <c r="AD125" s="29">
        <v>0</v>
      </c>
      <c r="AE125" s="29">
        <v>0</v>
      </c>
      <c r="AF125" s="29">
        <v>0</v>
      </c>
      <c r="AG125" s="13">
        <f t="shared" ref="AG125" si="811">AI125</f>
        <v>0</v>
      </c>
      <c r="AH125" s="29">
        <v>0</v>
      </c>
      <c r="AI125" s="29">
        <v>0</v>
      </c>
      <c r="AJ125" s="29">
        <v>0</v>
      </c>
      <c r="AK125" s="13">
        <f t="shared" ref="AK125" si="812">AM125</f>
        <v>0</v>
      </c>
      <c r="AL125" s="29">
        <v>0</v>
      </c>
      <c r="AM125" s="29">
        <v>0</v>
      </c>
      <c r="AN125" s="29">
        <v>0</v>
      </c>
      <c r="AO125" s="13">
        <f t="shared" ref="AO125" si="813">AQ125</f>
        <v>0</v>
      </c>
      <c r="AP125" s="29">
        <v>0</v>
      </c>
      <c r="AQ125" s="29">
        <v>0</v>
      </c>
      <c r="AR125" s="29">
        <v>0</v>
      </c>
      <c r="AS125" s="13">
        <f t="shared" ref="AS125" si="814">AU125</f>
        <v>0</v>
      </c>
      <c r="AT125" s="29">
        <v>0</v>
      </c>
      <c r="AU125" s="29">
        <v>0</v>
      </c>
      <c r="AV125" s="29">
        <v>0</v>
      </c>
      <c r="AW125" s="13">
        <f t="shared" ref="AW125" si="815">AY125</f>
        <v>0</v>
      </c>
      <c r="AX125" s="29">
        <v>0</v>
      </c>
      <c r="AY125" s="29">
        <v>0</v>
      </c>
      <c r="AZ125" s="29">
        <v>0</v>
      </c>
    </row>
    <row r="126" spans="1:52" ht="78.75" hidden="1" outlineLevel="1" x14ac:dyDescent="0.25">
      <c r="A126" s="10" t="s">
        <v>310</v>
      </c>
      <c r="B126" s="57" t="s">
        <v>381</v>
      </c>
      <c r="C126" s="41" t="s">
        <v>22</v>
      </c>
      <c r="D126" s="11" t="s">
        <v>54</v>
      </c>
      <c r="E126" s="13">
        <f t="shared" si="746"/>
        <v>598.70000000000005</v>
      </c>
      <c r="F126" s="13">
        <f t="shared" si="747"/>
        <v>0</v>
      </c>
      <c r="G126" s="13">
        <f t="shared" si="748"/>
        <v>598.70000000000005</v>
      </c>
      <c r="H126" s="13">
        <f t="shared" si="749"/>
        <v>0</v>
      </c>
      <c r="I126" s="13">
        <f t="shared" ref="I126" si="816">K126</f>
        <v>0</v>
      </c>
      <c r="J126" s="29">
        <v>0</v>
      </c>
      <c r="K126" s="13">
        <v>0</v>
      </c>
      <c r="L126" s="29">
        <v>0</v>
      </c>
      <c r="M126" s="13">
        <f t="shared" ref="M126" si="817">O126</f>
        <v>0</v>
      </c>
      <c r="N126" s="29">
        <v>0</v>
      </c>
      <c r="O126" s="36">
        <v>0</v>
      </c>
      <c r="P126" s="29">
        <v>0</v>
      </c>
      <c r="Q126" s="13">
        <f t="shared" ref="Q126" si="818">S126</f>
        <v>598.70000000000005</v>
      </c>
      <c r="R126" s="48">
        <v>0</v>
      </c>
      <c r="S126" s="58">
        <v>598.70000000000005</v>
      </c>
      <c r="T126" s="49">
        <v>0</v>
      </c>
      <c r="U126" s="13">
        <f t="shared" ref="U126" si="819">W126</f>
        <v>0</v>
      </c>
      <c r="V126" s="29">
        <v>0</v>
      </c>
      <c r="W126" s="36">
        <v>0</v>
      </c>
      <c r="X126" s="29">
        <v>0</v>
      </c>
      <c r="Y126" s="13">
        <f t="shared" ref="Y126" si="820">AA126</f>
        <v>0</v>
      </c>
      <c r="Z126" s="29">
        <v>0</v>
      </c>
      <c r="AA126" s="29">
        <v>0</v>
      </c>
      <c r="AB126" s="29">
        <v>0</v>
      </c>
      <c r="AC126" s="13">
        <f t="shared" ref="AC126" si="821">AE126</f>
        <v>0</v>
      </c>
      <c r="AD126" s="29">
        <v>0</v>
      </c>
      <c r="AE126" s="29">
        <v>0</v>
      </c>
      <c r="AF126" s="29">
        <v>0</v>
      </c>
      <c r="AG126" s="13">
        <f t="shared" ref="AG126" si="822">AI126</f>
        <v>0</v>
      </c>
      <c r="AH126" s="29">
        <v>0</v>
      </c>
      <c r="AI126" s="29">
        <v>0</v>
      </c>
      <c r="AJ126" s="29">
        <v>0</v>
      </c>
      <c r="AK126" s="13">
        <f t="shared" ref="AK126" si="823">AM126</f>
        <v>0</v>
      </c>
      <c r="AL126" s="29">
        <v>0</v>
      </c>
      <c r="AM126" s="29">
        <v>0</v>
      </c>
      <c r="AN126" s="29">
        <v>0</v>
      </c>
      <c r="AO126" s="13">
        <f t="shared" ref="AO126" si="824">AQ126</f>
        <v>0</v>
      </c>
      <c r="AP126" s="29">
        <v>0</v>
      </c>
      <c r="AQ126" s="29">
        <v>0</v>
      </c>
      <c r="AR126" s="29">
        <v>0</v>
      </c>
      <c r="AS126" s="13">
        <f t="shared" ref="AS126" si="825">AU126</f>
        <v>0</v>
      </c>
      <c r="AT126" s="29">
        <v>0</v>
      </c>
      <c r="AU126" s="29">
        <v>0</v>
      </c>
      <c r="AV126" s="29">
        <v>0</v>
      </c>
      <c r="AW126" s="13">
        <f t="shared" ref="AW126" si="826">AY126</f>
        <v>0</v>
      </c>
      <c r="AX126" s="29">
        <v>0</v>
      </c>
      <c r="AY126" s="29">
        <v>0</v>
      </c>
      <c r="AZ126" s="29">
        <v>0</v>
      </c>
    </row>
    <row r="127" spans="1:52" ht="110.25" hidden="1" outlineLevel="1" x14ac:dyDescent="0.25">
      <c r="A127" s="10" t="s">
        <v>314</v>
      </c>
      <c r="B127" s="57" t="s">
        <v>341</v>
      </c>
      <c r="C127" s="41" t="s">
        <v>22</v>
      </c>
      <c r="D127" s="11" t="s">
        <v>54</v>
      </c>
      <c r="E127" s="13">
        <f t="shared" si="746"/>
        <v>600</v>
      </c>
      <c r="F127" s="13">
        <f t="shared" si="747"/>
        <v>0</v>
      </c>
      <c r="G127" s="13">
        <f t="shared" si="748"/>
        <v>600</v>
      </c>
      <c r="H127" s="13">
        <f t="shared" si="749"/>
        <v>0</v>
      </c>
      <c r="I127" s="13">
        <f t="shared" ref="I127" si="827">K127</f>
        <v>0</v>
      </c>
      <c r="J127" s="29">
        <v>0</v>
      </c>
      <c r="K127" s="13">
        <v>0</v>
      </c>
      <c r="L127" s="29">
        <v>0</v>
      </c>
      <c r="M127" s="13">
        <f t="shared" ref="M127" si="828">O127</f>
        <v>0</v>
      </c>
      <c r="N127" s="29">
        <v>0</v>
      </c>
      <c r="O127" s="36">
        <v>0</v>
      </c>
      <c r="P127" s="29">
        <v>0</v>
      </c>
      <c r="Q127" s="13">
        <f t="shared" ref="Q127" si="829">S127</f>
        <v>600</v>
      </c>
      <c r="R127" s="48">
        <v>0</v>
      </c>
      <c r="S127" s="61">
        <v>600</v>
      </c>
      <c r="T127" s="49">
        <v>0</v>
      </c>
      <c r="U127" s="13">
        <f t="shared" ref="U127" si="830">W127</f>
        <v>0</v>
      </c>
      <c r="V127" s="29">
        <v>0</v>
      </c>
      <c r="W127" s="36">
        <v>0</v>
      </c>
      <c r="X127" s="29">
        <v>0</v>
      </c>
      <c r="Y127" s="13">
        <f t="shared" ref="Y127" si="831">AA127</f>
        <v>0</v>
      </c>
      <c r="Z127" s="29">
        <v>0</v>
      </c>
      <c r="AA127" s="29">
        <v>0</v>
      </c>
      <c r="AB127" s="29">
        <v>0</v>
      </c>
      <c r="AC127" s="13">
        <f t="shared" ref="AC127" si="832">AE127</f>
        <v>0</v>
      </c>
      <c r="AD127" s="29">
        <v>0</v>
      </c>
      <c r="AE127" s="29">
        <v>0</v>
      </c>
      <c r="AF127" s="29">
        <v>0</v>
      </c>
      <c r="AG127" s="13">
        <f t="shared" ref="AG127" si="833">AI127</f>
        <v>0</v>
      </c>
      <c r="AH127" s="29">
        <v>0</v>
      </c>
      <c r="AI127" s="29">
        <v>0</v>
      </c>
      <c r="AJ127" s="29">
        <v>0</v>
      </c>
      <c r="AK127" s="13">
        <f t="shared" ref="AK127" si="834">AM127</f>
        <v>0</v>
      </c>
      <c r="AL127" s="29">
        <v>0</v>
      </c>
      <c r="AM127" s="29">
        <v>0</v>
      </c>
      <c r="AN127" s="29">
        <v>0</v>
      </c>
      <c r="AO127" s="13">
        <f t="shared" ref="AO127" si="835">AQ127</f>
        <v>0</v>
      </c>
      <c r="AP127" s="29">
        <v>0</v>
      </c>
      <c r="AQ127" s="29">
        <v>0</v>
      </c>
      <c r="AR127" s="29">
        <v>0</v>
      </c>
      <c r="AS127" s="13">
        <f t="shared" ref="AS127" si="836">AU127</f>
        <v>0</v>
      </c>
      <c r="AT127" s="29">
        <v>0</v>
      </c>
      <c r="AU127" s="29">
        <v>0</v>
      </c>
      <c r="AV127" s="29">
        <v>0</v>
      </c>
      <c r="AW127" s="13">
        <f t="shared" ref="AW127" si="837">AY127</f>
        <v>0</v>
      </c>
      <c r="AX127" s="29">
        <v>0</v>
      </c>
      <c r="AY127" s="29">
        <v>0</v>
      </c>
      <c r="AZ127" s="29">
        <v>0</v>
      </c>
    </row>
    <row r="128" spans="1:52" ht="94.5" hidden="1" outlineLevel="1" x14ac:dyDescent="0.25">
      <c r="A128" s="10" t="s">
        <v>321</v>
      </c>
      <c r="B128" s="57" t="s">
        <v>347</v>
      </c>
      <c r="C128" s="41" t="s">
        <v>22</v>
      </c>
      <c r="D128" s="11" t="s">
        <v>54</v>
      </c>
      <c r="E128" s="13">
        <f t="shared" si="746"/>
        <v>492.3</v>
      </c>
      <c r="F128" s="13">
        <f t="shared" si="747"/>
        <v>0</v>
      </c>
      <c r="G128" s="13">
        <f t="shared" si="748"/>
        <v>492.3</v>
      </c>
      <c r="H128" s="13">
        <f t="shared" si="749"/>
        <v>0</v>
      </c>
      <c r="I128" s="13">
        <f t="shared" ref="I128" si="838">K128</f>
        <v>0</v>
      </c>
      <c r="J128" s="29">
        <v>0</v>
      </c>
      <c r="K128" s="13">
        <v>0</v>
      </c>
      <c r="L128" s="29">
        <v>0</v>
      </c>
      <c r="M128" s="13">
        <f t="shared" ref="M128" si="839">O128</f>
        <v>0</v>
      </c>
      <c r="N128" s="29">
        <v>0</v>
      </c>
      <c r="O128" s="36">
        <v>0</v>
      </c>
      <c r="P128" s="29">
        <v>0</v>
      </c>
      <c r="Q128" s="13">
        <f t="shared" ref="Q128" si="840">S128</f>
        <v>492.3</v>
      </c>
      <c r="R128" s="48">
        <v>0</v>
      </c>
      <c r="S128" s="61">
        <v>492.3</v>
      </c>
      <c r="T128" s="49">
        <v>0</v>
      </c>
      <c r="U128" s="13">
        <f t="shared" ref="U128" si="841">W128</f>
        <v>0</v>
      </c>
      <c r="V128" s="29">
        <v>0</v>
      </c>
      <c r="W128" s="36">
        <v>0</v>
      </c>
      <c r="X128" s="29">
        <v>0</v>
      </c>
      <c r="Y128" s="13">
        <f t="shared" ref="Y128" si="842">AA128</f>
        <v>0</v>
      </c>
      <c r="Z128" s="29">
        <v>0</v>
      </c>
      <c r="AA128" s="29">
        <v>0</v>
      </c>
      <c r="AB128" s="29">
        <v>0</v>
      </c>
      <c r="AC128" s="13">
        <f t="shared" ref="AC128" si="843">AE128</f>
        <v>0</v>
      </c>
      <c r="AD128" s="29">
        <v>0</v>
      </c>
      <c r="AE128" s="29">
        <v>0</v>
      </c>
      <c r="AF128" s="29">
        <v>0</v>
      </c>
      <c r="AG128" s="13">
        <f t="shared" ref="AG128" si="844">AI128</f>
        <v>0</v>
      </c>
      <c r="AH128" s="29">
        <v>0</v>
      </c>
      <c r="AI128" s="29">
        <v>0</v>
      </c>
      <c r="AJ128" s="29">
        <v>0</v>
      </c>
      <c r="AK128" s="13">
        <f t="shared" ref="AK128" si="845">AM128</f>
        <v>0</v>
      </c>
      <c r="AL128" s="29">
        <v>0</v>
      </c>
      <c r="AM128" s="29">
        <v>0</v>
      </c>
      <c r="AN128" s="29">
        <v>0</v>
      </c>
      <c r="AO128" s="13">
        <f t="shared" ref="AO128" si="846">AQ128</f>
        <v>0</v>
      </c>
      <c r="AP128" s="29">
        <v>0</v>
      </c>
      <c r="AQ128" s="29">
        <v>0</v>
      </c>
      <c r="AR128" s="29">
        <v>0</v>
      </c>
      <c r="AS128" s="13">
        <f t="shared" ref="AS128" si="847">AU128</f>
        <v>0</v>
      </c>
      <c r="AT128" s="29">
        <v>0</v>
      </c>
      <c r="AU128" s="29">
        <v>0</v>
      </c>
      <c r="AV128" s="29">
        <v>0</v>
      </c>
      <c r="AW128" s="13">
        <f t="shared" ref="AW128" si="848">AY128</f>
        <v>0</v>
      </c>
      <c r="AX128" s="29">
        <v>0</v>
      </c>
      <c r="AY128" s="29">
        <v>0</v>
      </c>
      <c r="AZ128" s="29">
        <v>0</v>
      </c>
    </row>
    <row r="129" spans="1:52" ht="78.75" hidden="1" outlineLevel="1" x14ac:dyDescent="0.25">
      <c r="A129" s="10" t="s">
        <v>323</v>
      </c>
      <c r="B129" s="57" t="s">
        <v>348</v>
      </c>
      <c r="C129" s="41" t="s">
        <v>22</v>
      </c>
      <c r="D129" s="11" t="s">
        <v>54</v>
      </c>
      <c r="E129" s="13">
        <f t="shared" si="746"/>
        <v>208.3</v>
      </c>
      <c r="F129" s="13">
        <f t="shared" si="747"/>
        <v>0</v>
      </c>
      <c r="G129" s="13">
        <f t="shared" si="748"/>
        <v>208.3</v>
      </c>
      <c r="H129" s="13">
        <f t="shared" si="749"/>
        <v>0</v>
      </c>
      <c r="I129" s="13">
        <f t="shared" ref="I129" si="849">K129</f>
        <v>0</v>
      </c>
      <c r="J129" s="29">
        <v>0</v>
      </c>
      <c r="K129" s="13">
        <v>0</v>
      </c>
      <c r="L129" s="29">
        <v>0</v>
      </c>
      <c r="M129" s="13">
        <f t="shared" ref="M129" si="850">O129</f>
        <v>0</v>
      </c>
      <c r="N129" s="29">
        <v>0</v>
      </c>
      <c r="O129" s="36">
        <v>0</v>
      </c>
      <c r="P129" s="29">
        <v>0</v>
      </c>
      <c r="Q129" s="13">
        <f t="shared" ref="Q129" si="851">S129</f>
        <v>208.3</v>
      </c>
      <c r="R129" s="48">
        <v>0</v>
      </c>
      <c r="S129" s="61">
        <v>208.3</v>
      </c>
      <c r="T129" s="49">
        <v>0</v>
      </c>
      <c r="U129" s="13">
        <f t="shared" ref="U129" si="852">W129</f>
        <v>0</v>
      </c>
      <c r="V129" s="29">
        <v>0</v>
      </c>
      <c r="W129" s="36">
        <v>0</v>
      </c>
      <c r="X129" s="29">
        <v>0</v>
      </c>
      <c r="Y129" s="13">
        <f t="shared" ref="Y129" si="853">AA129</f>
        <v>0</v>
      </c>
      <c r="Z129" s="29">
        <v>0</v>
      </c>
      <c r="AA129" s="29">
        <v>0</v>
      </c>
      <c r="AB129" s="29">
        <v>0</v>
      </c>
      <c r="AC129" s="13">
        <f t="shared" ref="AC129" si="854">AE129</f>
        <v>0</v>
      </c>
      <c r="AD129" s="29">
        <v>0</v>
      </c>
      <c r="AE129" s="29">
        <v>0</v>
      </c>
      <c r="AF129" s="29">
        <v>0</v>
      </c>
      <c r="AG129" s="13">
        <f t="shared" ref="AG129" si="855">AI129</f>
        <v>0</v>
      </c>
      <c r="AH129" s="29">
        <v>0</v>
      </c>
      <c r="AI129" s="29">
        <v>0</v>
      </c>
      <c r="AJ129" s="29">
        <v>0</v>
      </c>
      <c r="AK129" s="13">
        <f t="shared" ref="AK129" si="856">AM129</f>
        <v>0</v>
      </c>
      <c r="AL129" s="29">
        <v>0</v>
      </c>
      <c r="AM129" s="29">
        <v>0</v>
      </c>
      <c r="AN129" s="29">
        <v>0</v>
      </c>
      <c r="AO129" s="13">
        <f t="shared" ref="AO129" si="857">AQ129</f>
        <v>0</v>
      </c>
      <c r="AP129" s="29">
        <v>0</v>
      </c>
      <c r="AQ129" s="29">
        <v>0</v>
      </c>
      <c r="AR129" s="29">
        <v>0</v>
      </c>
      <c r="AS129" s="13">
        <f t="shared" ref="AS129" si="858">AU129</f>
        <v>0</v>
      </c>
      <c r="AT129" s="29">
        <v>0</v>
      </c>
      <c r="AU129" s="29">
        <v>0</v>
      </c>
      <c r="AV129" s="29">
        <v>0</v>
      </c>
      <c r="AW129" s="13">
        <f t="shared" ref="AW129" si="859">AY129</f>
        <v>0</v>
      </c>
      <c r="AX129" s="29">
        <v>0</v>
      </c>
      <c r="AY129" s="29">
        <v>0</v>
      </c>
      <c r="AZ129" s="29">
        <v>0</v>
      </c>
    </row>
    <row r="130" spans="1:52" ht="94.5" hidden="1" outlineLevel="1" x14ac:dyDescent="0.25">
      <c r="A130" s="10" t="s">
        <v>329</v>
      </c>
      <c r="B130" s="57" t="s">
        <v>332</v>
      </c>
      <c r="C130" s="41" t="s">
        <v>22</v>
      </c>
      <c r="D130" s="11" t="s">
        <v>54</v>
      </c>
      <c r="E130" s="13">
        <f t="shared" si="746"/>
        <v>122</v>
      </c>
      <c r="F130" s="13">
        <f t="shared" si="747"/>
        <v>0</v>
      </c>
      <c r="G130" s="13">
        <f t="shared" si="748"/>
        <v>122</v>
      </c>
      <c r="H130" s="13">
        <f t="shared" si="749"/>
        <v>0</v>
      </c>
      <c r="I130" s="13">
        <f t="shared" ref="I130:I133" si="860">K130</f>
        <v>0</v>
      </c>
      <c r="J130" s="29">
        <v>0</v>
      </c>
      <c r="K130" s="13">
        <v>0</v>
      </c>
      <c r="L130" s="29">
        <v>0</v>
      </c>
      <c r="M130" s="13">
        <f t="shared" ref="M130:M133" si="861">O130</f>
        <v>0</v>
      </c>
      <c r="N130" s="29">
        <v>0</v>
      </c>
      <c r="O130" s="36">
        <v>0</v>
      </c>
      <c r="P130" s="29">
        <v>0</v>
      </c>
      <c r="Q130" s="13">
        <f t="shared" ref="Q130:Q133" si="862">S130</f>
        <v>122</v>
      </c>
      <c r="R130" s="48">
        <v>0</v>
      </c>
      <c r="S130" s="63">
        <v>122</v>
      </c>
      <c r="T130" s="49">
        <v>0</v>
      </c>
      <c r="U130" s="13">
        <f t="shared" ref="U130:U133" si="863">W130</f>
        <v>0</v>
      </c>
      <c r="V130" s="29">
        <v>0</v>
      </c>
      <c r="W130" s="36">
        <v>0</v>
      </c>
      <c r="X130" s="29">
        <v>0</v>
      </c>
      <c r="Y130" s="13">
        <f t="shared" ref="Y130:Y133" si="864">AA130</f>
        <v>0</v>
      </c>
      <c r="Z130" s="29">
        <v>0</v>
      </c>
      <c r="AA130" s="29">
        <v>0</v>
      </c>
      <c r="AB130" s="29">
        <v>0</v>
      </c>
      <c r="AC130" s="13">
        <f t="shared" ref="AC130:AC133" si="865">AE130</f>
        <v>0</v>
      </c>
      <c r="AD130" s="29">
        <v>0</v>
      </c>
      <c r="AE130" s="29">
        <v>0</v>
      </c>
      <c r="AF130" s="29">
        <v>0</v>
      </c>
      <c r="AG130" s="13">
        <f t="shared" ref="AG130:AG133" si="866">AI130</f>
        <v>0</v>
      </c>
      <c r="AH130" s="29">
        <v>0</v>
      </c>
      <c r="AI130" s="29">
        <v>0</v>
      </c>
      <c r="AJ130" s="29">
        <v>0</v>
      </c>
      <c r="AK130" s="13">
        <f t="shared" ref="AK130:AK133" si="867">AM130</f>
        <v>0</v>
      </c>
      <c r="AL130" s="29">
        <v>0</v>
      </c>
      <c r="AM130" s="29">
        <v>0</v>
      </c>
      <c r="AN130" s="29">
        <v>0</v>
      </c>
      <c r="AO130" s="13">
        <f t="shared" ref="AO130:AO133" si="868">AQ130</f>
        <v>0</v>
      </c>
      <c r="AP130" s="29">
        <v>0</v>
      </c>
      <c r="AQ130" s="29">
        <v>0</v>
      </c>
      <c r="AR130" s="29">
        <v>0</v>
      </c>
      <c r="AS130" s="13">
        <f t="shared" ref="AS130:AS133" si="869">AU130</f>
        <v>0</v>
      </c>
      <c r="AT130" s="29">
        <v>0</v>
      </c>
      <c r="AU130" s="29">
        <v>0</v>
      </c>
      <c r="AV130" s="29">
        <v>0</v>
      </c>
      <c r="AW130" s="13">
        <f t="shared" ref="AW130:AW133" si="870">AY130</f>
        <v>0</v>
      </c>
      <c r="AX130" s="29">
        <v>0</v>
      </c>
      <c r="AY130" s="29">
        <v>0</v>
      </c>
      <c r="AZ130" s="29">
        <v>0</v>
      </c>
    </row>
    <row r="131" spans="1:52" ht="110.25" hidden="1" outlineLevel="1" x14ac:dyDescent="0.25">
      <c r="A131" s="10" t="s">
        <v>330</v>
      </c>
      <c r="B131" s="57" t="s">
        <v>333</v>
      </c>
      <c r="C131" s="41" t="s">
        <v>22</v>
      </c>
      <c r="D131" s="11" t="s">
        <v>54</v>
      </c>
      <c r="E131" s="13">
        <f t="shared" si="746"/>
        <v>113.8</v>
      </c>
      <c r="F131" s="13">
        <f t="shared" si="747"/>
        <v>0</v>
      </c>
      <c r="G131" s="13">
        <f t="shared" si="748"/>
        <v>113.8</v>
      </c>
      <c r="H131" s="13">
        <f t="shared" si="749"/>
        <v>0</v>
      </c>
      <c r="I131" s="13">
        <f t="shared" si="860"/>
        <v>0</v>
      </c>
      <c r="J131" s="29">
        <v>0</v>
      </c>
      <c r="K131" s="13">
        <v>0</v>
      </c>
      <c r="L131" s="29">
        <v>0</v>
      </c>
      <c r="M131" s="13">
        <f t="shared" si="861"/>
        <v>0</v>
      </c>
      <c r="N131" s="29">
        <v>0</v>
      </c>
      <c r="O131" s="36">
        <v>0</v>
      </c>
      <c r="P131" s="29">
        <v>0</v>
      </c>
      <c r="Q131" s="13">
        <f t="shared" si="862"/>
        <v>113.8</v>
      </c>
      <c r="R131" s="48">
        <v>0</v>
      </c>
      <c r="S131" s="63">
        <v>113.8</v>
      </c>
      <c r="T131" s="49">
        <v>0</v>
      </c>
      <c r="U131" s="13">
        <f t="shared" si="863"/>
        <v>0</v>
      </c>
      <c r="V131" s="29">
        <v>0</v>
      </c>
      <c r="W131" s="36">
        <v>0</v>
      </c>
      <c r="X131" s="29">
        <v>0</v>
      </c>
      <c r="Y131" s="13">
        <f t="shared" si="864"/>
        <v>0</v>
      </c>
      <c r="Z131" s="29">
        <v>0</v>
      </c>
      <c r="AA131" s="29">
        <v>0</v>
      </c>
      <c r="AB131" s="29">
        <v>0</v>
      </c>
      <c r="AC131" s="13">
        <f t="shared" si="865"/>
        <v>0</v>
      </c>
      <c r="AD131" s="29">
        <v>0</v>
      </c>
      <c r="AE131" s="29">
        <v>0</v>
      </c>
      <c r="AF131" s="29">
        <v>0</v>
      </c>
      <c r="AG131" s="13">
        <f t="shared" si="866"/>
        <v>0</v>
      </c>
      <c r="AH131" s="29">
        <v>0</v>
      </c>
      <c r="AI131" s="29">
        <v>0</v>
      </c>
      <c r="AJ131" s="29">
        <v>0</v>
      </c>
      <c r="AK131" s="13">
        <f t="shared" si="867"/>
        <v>0</v>
      </c>
      <c r="AL131" s="29">
        <v>0</v>
      </c>
      <c r="AM131" s="29">
        <v>0</v>
      </c>
      <c r="AN131" s="29">
        <v>0</v>
      </c>
      <c r="AO131" s="13">
        <f t="shared" si="868"/>
        <v>0</v>
      </c>
      <c r="AP131" s="29">
        <v>0</v>
      </c>
      <c r="AQ131" s="29">
        <v>0</v>
      </c>
      <c r="AR131" s="29">
        <v>0</v>
      </c>
      <c r="AS131" s="13">
        <f t="shared" si="869"/>
        <v>0</v>
      </c>
      <c r="AT131" s="29">
        <v>0</v>
      </c>
      <c r="AU131" s="29">
        <v>0</v>
      </c>
      <c r="AV131" s="29">
        <v>0</v>
      </c>
      <c r="AW131" s="13">
        <f t="shared" si="870"/>
        <v>0</v>
      </c>
      <c r="AX131" s="29">
        <v>0</v>
      </c>
      <c r="AY131" s="29">
        <v>0</v>
      </c>
      <c r="AZ131" s="29">
        <v>0</v>
      </c>
    </row>
    <row r="132" spans="1:52" ht="94.5" hidden="1" outlineLevel="1" x14ac:dyDescent="0.25">
      <c r="A132" s="10" t="s">
        <v>331</v>
      </c>
      <c r="B132" s="57" t="s">
        <v>334</v>
      </c>
      <c r="C132" s="41" t="s">
        <v>22</v>
      </c>
      <c r="D132" s="11" t="s">
        <v>54</v>
      </c>
      <c r="E132" s="13">
        <f t="shared" si="746"/>
        <v>100.7</v>
      </c>
      <c r="F132" s="13">
        <f t="shared" si="747"/>
        <v>0</v>
      </c>
      <c r="G132" s="13">
        <f t="shared" si="748"/>
        <v>100.7</v>
      </c>
      <c r="H132" s="13">
        <f t="shared" si="749"/>
        <v>0</v>
      </c>
      <c r="I132" s="13">
        <f t="shared" si="860"/>
        <v>0</v>
      </c>
      <c r="J132" s="29">
        <v>0</v>
      </c>
      <c r="K132" s="13">
        <v>0</v>
      </c>
      <c r="L132" s="29">
        <v>0</v>
      </c>
      <c r="M132" s="13">
        <f t="shared" si="861"/>
        <v>0</v>
      </c>
      <c r="N132" s="29">
        <v>0</v>
      </c>
      <c r="O132" s="36">
        <v>0</v>
      </c>
      <c r="P132" s="29">
        <v>0</v>
      </c>
      <c r="Q132" s="13">
        <f t="shared" si="862"/>
        <v>100.7</v>
      </c>
      <c r="R132" s="48">
        <v>0</v>
      </c>
      <c r="S132" s="63">
        <v>100.7</v>
      </c>
      <c r="T132" s="49">
        <v>0</v>
      </c>
      <c r="U132" s="13">
        <f t="shared" si="863"/>
        <v>0</v>
      </c>
      <c r="V132" s="29">
        <v>0</v>
      </c>
      <c r="W132" s="36">
        <v>0</v>
      </c>
      <c r="X132" s="29">
        <v>0</v>
      </c>
      <c r="Y132" s="13">
        <f t="shared" si="864"/>
        <v>0</v>
      </c>
      <c r="Z132" s="29">
        <v>0</v>
      </c>
      <c r="AA132" s="29">
        <v>0</v>
      </c>
      <c r="AB132" s="29">
        <v>0</v>
      </c>
      <c r="AC132" s="13">
        <f t="shared" si="865"/>
        <v>0</v>
      </c>
      <c r="AD132" s="29">
        <v>0</v>
      </c>
      <c r="AE132" s="29">
        <v>0</v>
      </c>
      <c r="AF132" s="29">
        <v>0</v>
      </c>
      <c r="AG132" s="13">
        <f t="shared" si="866"/>
        <v>0</v>
      </c>
      <c r="AH132" s="29">
        <v>0</v>
      </c>
      <c r="AI132" s="29">
        <v>0</v>
      </c>
      <c r="AJ132" s="29">
        <v>0</v>
      </c>
      <c r="AK132" s="13">
        <f t="shared" si="867"/>
        <v>0</v>
      </c>
      <c r="AL132" s="29">
        <v>0</v>
      </c>
      <c r="AM132" s="29">
        <v>0</v>
      </c>
      <c r="AN132" s="29">
        <v>0</v>
      </c>
      <c r="AO132" s="13">
        <f t="shared" si="868"/>
        <v>0</v>
      </c>
      <c r="AP132" s="29">
        <v>0</v>
      </c>
      <c r="AQ132" s="29">
        <v>0</v>
      </c>
      <c r="AR132" s="29">
        <v>0</v>
      </c>
      <c r="AS132" s="13">
        <f t="shared" si="869"/>
        <v>0</v>
      </c>
      <c r="AT132" s="29">
        <v>0</v>
      </c>
      <c r="AU132" s="29">
        <v>0</v>
      </c>
      <c r="AV132" s="29">
        <v>0</v>
      </c>
      <c r="AW132" s="13">
        <f t="shared" si="870"/>
        <v>0</v>
      </c>
      <c r="AX132" s="29">
        <v>0</v>
      </c>
      <c r="AY132" s="29">
        <v>0</v>
      </c>
      <c r="AZ132" s="29">
        <v>0</v>
      </c>
    </row>
    <row r="133" spans="1:52" ht="94.5" hidden="1" outlineLevel="1" x14ac:dyDescent="0.25">
      <c r="A133" s="10" t="s">
        <v>339</v>
      </c>
      <c r="B133" s="57" t="s">
        <v>335</v>
      </c>
      <c r="C133" s="41" t="s">
        <v>22</v>
      </c>
      <c r="D133" s="11" t="s">
        <v>54</v>
      </c>
      <c r="E133" s="13">
        <f t="shared" si="746"/>
        <v>123.8</v>
      </c>
      <c r="F133" s="13">
        <f t="shared" si="747"/>
        <v>0</v>
      </c>
      <c r="G133" s="13">
        <f t="shared" si="748"/>
        <v>123.8</v>
      </c>
      <c r="H133" s="13">
        <f t="shared" si="749"/>
        <v>0</v>
      </c>
      <c r="I133" s="13">
        <f t="shared" si="860"/>
        <v>0</v>
      </c>
      <c r="J133" s="29">
        <v>0</v>
      </c>
      <c r="K133" s="13">
        <v>0</v>
      </c>
      <c r="L133" s="29">
        <v>0</v>
      </c>
      <c r="M133" s="13">
        <f t="shared" si="861"/>
        <v>0</v>
      </c>
      <c r="N133" s="29">
        <v>0</v>
      </c>
      <c r="O133" s="36">
        <v>0</v>
      </c>
      <c r="P133" s="29">
        <v>0</v>
      </c>
      <c r="Q133" s="13">
        <f t="shared" si="862"/>
        <v>123.8</v>
      </c>
      <c r="R133" s="48">
        <v>0</v>
      </c>
      <c r="S133" s="63">
        <v>123.8</v>
      </c>
      <c r="T133" s="49">
        <v>0</v>
      </c>
      <c r="U133" s="13">
        <f t="shared" si="863"/>
        <v>0</v>
      </c>
      <c r="V133" s="29">
        <v>0</v>
      </c>
      <c r="W133" s="36">
        <v>0</v>
      </c>
      <c r="X133" s="29">
        <v>0</v>
      </c>
      <c r="Y133" s="13">
        <f t="shared" si="864"/>
        <v>0</v>
      </c>
      <c r="Z133" s="29">
        <v>0</v>
      </c>
      <c r="AA133" s="29">
        <v>0</v>
      </c>
      <c r="AB133" s="29">
        <v>0</v>
      </c>
      <c r="AC133" s="13">
        <f t="shared" si="865"/>
        <v>0</v>
      </c>
      <c r="AD133" s="29">
        <v>0</v>
      </c>
      <c r="AE133" s="29">
        <v>0</v>
      </c>
      <c r="AF133" s="29">
        <v>0</v>
      </c>
      <c r="AG133" s="13">
        <f t="shared" si="866"/>
        <v>0</v>
      </c>
      <c r="AH133" s="29">
        <v>0</v>
      </c>
      <c r="AI133" s="29">
        <v>0</v>
      </c>
      <c r="AJ133" s="29">
        <v>0</v>
      </c>
      <c r="AK133" s="13">
        <f t="shared" si="867"/>
        <v>0</v>
      </c>
      <c r="AL133" s="29">
        <v>0</v>
      </c>
      <c r="AM133" s="29">
        <v>0</v>
      </c>
      <c r="AN133" s="29">
        <v>0</v>
      </c>
      <c r="AO133" s="13">
        <f t="shared" si="868"/>
        <v>0</v>
      </c>
      <c r="AP133" s="29">
        <v>0</v>
      </c>
      <c r="AQ133" s="29">
        <v>0</v>
      </c>
      <c r="AR133" s="29">
        <v>0</v>
      </c>
      <c r="AS133" s="13">
        <f t="shared" si="869"/>
        <v>0</v>
      </c>
      <c r="AT133" s="29">
        <v>0</v>
      </c>
      <c r="AU133" s="29">
        <v>0</v>
      </c>
      <c r="AV133" s="29">
        <v>0</v>
      </c>
      <c r="AW133" s="13">
        <f t="shared" si="870"/>
        <v>0</v>
      </c>
      <c r="AX133" s="29">
        <v>0</v>
      </c>
      <c r="AY133" s="29">
        <v>0</v>
      </c>
      <c r="AZ133" s="29">
        <v>0</v>
      </c>
    </row>
    <row r="134" spans="1:52" ht="63" hidden="1" outlineLevel="1" x14ac:dyDescent="0.25">
      <c r="A134" s="10" t="s">
        <v>340</v>
      </c>
      <c r="B134" s="57" t="s">
        <v>359</v>
      </c>
      <c r="C134" s="41" t="s">
        <v>22</v>
      </c>
      <c r="D134" s="11" t="s">
        <v>54</v>
      </c>
      <c r="E134" s="13">
        <f t="shared" si="746"/>
        <v>170</v>
      </c>
      <c r="F134" s="13">
        <f t="shared" si="747"/>
        <v>0</v>
      </c>
      <c r="G134" s="13">
        <f t="shared" si="748"/>
        <v>170</v>
      </c>
      <c r="H134" s="13">
        <f t="shared" si="749"/>
        <v>0</v>
      </c>
      <c r="I134" s="13">
        <f t="shared" ref="I134:I135" si="871">K134</f>
        <v>0</v>
      </c>
      <c r="J134" s="29">
        <v>0</v>
      </c>
      <c r="K134" s="13">
        <v>0</v>
      </c>
      <c r="L134" s="29">
        <v>0</v>
      </c>
      <c r="M134" s="13">
        <f t="shared" ref="M134:M135" si="872">O134</f>
        <v>0</v>
      </c>
      <c r="N134" s="29">
        <v>0</v>
      </c>
      <c r="O134" s="36">
        <v>0</v>
      </c>
      <c r="P134" s="29">
        <v>0</v>
      </c>
      <c r="Q134" s="13">
        <f t="shared" ref="Q134:Q135" si="873">S134</f>
        <v>170</v>
      </c>
      <c r="R134" s="48">
        <v>0</v>
      </c>
      <c r="S134" s="63">
        <v>170</v>
      </c>
      <c r="T134" s="49">
        <v>0</v>
      </c>
      <c r="U134" s="13">
        <f t="shared" ref="U134:U135" si="874">W134</f>
        <v>0</v>
      </c>
      <c r="V134" s="29">
        <v>0</v>
      </c>
      <c r="W134" s="36">
        <v>0</v>
      </c>
      <c r="X134" s="29">
        <v>0</v>
      </c>
      <c r="Y134" s="13">
        <f t="shared" ref="Y134:Y135" si="875">AA134</f>
        <v>0</v>
      </c>
      <c r="Z134" s="29">
        <v>0</v>
      </c>
      <c r="AA134" s="29">
        <v>0</v>
      </c>
      <c r="AB134" s="29">
        <v>0</v>
      </c>
      <c r="AC134" s="13">
        <f t="shared" ref="AC134:AC135" si="876">AE134</f>
        <v>0</v>
      </c>
      <c r="AD134" s="29">
        <v>0</v>
      </c>
      <c r="AE134" s="29">
        <v>0</v>
      </c>
      <c r="AF134" s="29">
        <v>0</v>
      </c>
      <c r="AG134" s="13">
        <f t="shared" ref="AG134:AG135" si="877">AI134</f>
        <v>0</v>
      </c>
      <c r="AH134" s="29">
        <v>0</v>
      </c>
      <c r="AI134" s="29">
        <v>0</v>
      </c>
      <c r="AJ134" s="29">
        <v>0</v>
      </c>
      <c r="AK134" s="13">
        <f t="shared" ref="AK134:AK135" si="878">AM134</f>
        <v>0</v>
      </c>
      <c r="AL134" s="29">
        <v>0</v>
      </c>
      <c r="AM134" s="29">
        <v>0</v>
      </c>
      <c r="AN134" s="29">
        <v>0</v>
      </c>
      <c r="AO134" s="13">
        <f t="shared" ref="AO134:AO135" si="879">AQ134</f>
        <v>0</v>
      </c>
      <c r="AP134" s="29">
        <v>0</v>
      </c>
      <c r="AQ134" s="29">
        <v>0</v>
      </c>
      <c r="AR134" s="29">
        <v>0</v>
      </c>
      <c r="AS134" s="13">
        <f t="shared" ref="AS134:AS135" si="880">AU134</f>
        <v>0</v>
      </c>
      <c r="AT134" s="29">
        <v>0</v>
      </c>
      <c r="AU134" s="29">
        <v>0</v>
      </c>
      <c r="AV134" s="29">
        <v>0</v>
      </c>
      <c r="AW134" s="13">
        <f t="shared" ref="AW134:AW135" si="881">AY134</f>
        <v>0</v>
      </c>
      <c r="AX134" s="29">
        <v>0</v>
      </c>
      <c r="AY134" s="29">
        <v>0</v>
      </c>
      <c r="AZ134" s="29">
        <v>0</v>
      </c>
    </row>
    <row r="135" spans="1:52" ht="63" hidden="1" outlineLevel="1" x14ac:dyDescent="0.25">
      <c r="A135" s="10" t="s">
        <v>357</v>
      </c>
      <c r="B135" s="57" t="s">
        <v>360</v>
      </c>
      <c r="C135" s="41" t="s">
        <v>22</v>
      </c>
      <c r="D135" s="11" t="s">
        <v>54</v>
      </c>
      <c r="E135" s="13">
        <f t="shared" si="746"/>
        <v>170</v>
      </c>
      <c r="F135" s="13">
        <f t="shared" si="747"/>
        <v>0</v>
      </c>
      <c r="G135" s="13">
        <f t="shared" si="748"/>
        <v>170</v>
      </c>
      <c r="H135" s="13">
        <f t="shared" si="749"/>
        <v>0</v>
      </c>
      <c r="I135" s="13">
        <f t="shared" si="871"/>
        <v>0</v>
      </c>
      <c r="J135" s="29">
        <v>0</v>
      </c>
      <c r="K135" s="13">
        <v>0</v>
      </c>
      <c r="L135" s="29">
        <v>0</v>
      </c>
      <c r="M135" s="13">
        <f t="shared" si="872"/>
        <v>0</v>
      </c>
      <c r="N135" s="29">
        <v>0</v>
      </c>
      <c r="O135" s="36">
        <v>0</v>
      </c>
      <c r="P135" s="29">
        <v>0</v>
      </c>
      <c r="Q135" s="13">
        <f t="shared" si="873"/>
        <v>170</v>
      </c>
      <c r="R135" s="48">
        <v>0</v>
      </c>
      <c r="S135" s="63">
        <v>170</v>
      </c>
      <c r="T135" s="49">
        <v>0</v>
      </c>
      <c r="U135" s="13">
        <f t="shared" si="874"/>
        <v>0</v>
      </c>
      <c r="V135" s="29">
        <v>0</v>
      </c>
      <c r="W135" s="36">
        <v>0</v>
      </c>
      <c r="X135" s="29">
        <v>0</v>
      </c>
      <c r="Y135" s="13">
        <f t="shared" si="875"/>
        <v>0</v>
      </c>
      <c r="Z135" s="29">
        <v>0</v>
      </c>
      <c r="AA135" s="29">
        <v>0</v>
      </c>
      <c r="AB135" s="29">
        <v>0</v>
      </c>
      <c r="AC135" s="13">
        <f t="shared" si="876"/>
        <v>0</v>
      </c>
      <c r="AD135" s="29">
        <v>0</v>
      </c>
      <c r="AE135" s="29">
        <v>0</v>
      </c>
      <c r="AF135" s="29">
        <v>0</v>
      </c>
      <c r="AG135" s="13">
        <f t="shared" si="877"/>
        <v>0</v>
      </c>
      <c r="AH135" s="29">
        <v>0</v>
      </c>
      <c r="AI135" s="29">
        <v>0</v>
      </c>
      <c r="AJ135" s="29">
        <v>0</v>
      </c>
      <c r="AK135" s="13">
        <f t="shared" si="878"/>
        <v>0</v>
      </c>
      <c r="AL135" s="29">
        <v>0</v>
      </c>
      <c r="AM135" s="29">
        <v>0</v>
      </c>
      <c r="AN135" s="29">
        <v>0</v>
      </c>
      <c r="AO135" s="13">
        <f t="shared" si="879"/>
        <v>0</v>
      </c>
      <c r="AP135" s="29">
        <v>0</v>
      </c>
      <c r="AQ135" s="29">
        <v>0</v>
      </c>
      <c r="AR135" s="29">
        <v>0</v>
      </c>
      <c r="AS135" s="13">
        <f t="shared" si="880"/>
        <v>0</v>
      </c>
      <c r="AT135" s="29">
        <v>0</v>
      </c>
      <c r="AU135" s="29">
        <v>0</v>
      </c>
      <c r="AV135" s="29">
        <v>0</v>
      </c>
      <c r="AW135" s="13">
        <f t="shared" si="881"/>
        <v>0</v>
      </c>
      <c r="AX135" s="29">
        <v>0</v>
      </c>
      <c r="AY135" s="29">
        <v>0</v>
      </c>
      <c r="AZ135" s="29">
        <v>0</v>
      </c>
    </row>
    <row r="136" spans="1:52" ht="63" hidden="1" outlineLevel="1" x14ac:dyDescent="0.25">
      <c r="A136" s="10" t="s">
        <v>358</v>
      </c>
      <c r="B136" s="57" t="s">
        <v>362</v>
      </c>
      <c r="C136" s="41" t="s">
        <v>22</v>
      </c>
      <c r="D136" s="11" t="s">
        <v>54</v>
      </c>
      <c r="E136" s="13">
        <f t="shared" si="746"/>
        <v>515</v>
      </c>
      <c r="F136" s="13">
        <f t="shared" si="747"/>
        <v>0</v>
      </c>
      <c r="G136" s="13">
        <f t="shared" si="748"/>
        <v>515</v>
      </c>
      <c r="H136" s="13">
        <f t="shared" si="749"/>
        <v>0</v>
      </c>
      <c r="I136" s="13">
        <f t="shared" ref="I136" si="882">K136</f>
        <v>0</v>
      </c>
      <c r="J136" s="29">
        <v>0</v>
      </c>
      <c r="K136" s="13">
        <v>0</v>
      </c>
      <c r="L136" s="29">
        <v>0</v>
      </c>
      <c r="M136" s="13">
        <f t="shared" ref="M136" si="883">O136</f>
        <v>0</v>
      </c>
      <c r="N136" s="29">
        <v>0</v>
      </c>
      <c r="O136" s="36">
        <v>0</v>
      </c>
      <c r="P136" s="29">
        <v>0</v>
      </c>
      <c r="Q136" s="13">
        <f t="shared" ref="Q136" si="884">S136</f>
        <v>515</v>
      </c>
      <c r="R136" s="48">
        <v>0</v>
      </c>
      <c r="S136" s="63">
        <v>515</v>
      </c>
      <c r="T136" s="49">
        <v>0</v>
      </c>
      <c r="U136" s="13">
        <f t="shared" ref="U136" si="885">W136</f>
        <v>0</v>
      </c>
      <c r="V136" s="29">
        <v>0</v>
      </c>
      <c r="W136" s="36">
        <v>0</v>
      </c>
      <c r="X136" s="29">
        <v>0</v>
      </c>
      <c r="Y136" s="13">
        <f t="shared" ref="Y136" si="886">AA136</f>
        <v>0</v>
      </c>
      <c r="Z136" s="29">
        <v>0</v>
      </c>
      <c r="AA136" s="29">
        <v>0</v>
      </c>
      <c r="AB136" s="29">
        <v>0</v>
      </c>
      <c r="AC136" s="13">
        <f t="shared" ref="AC136" si="887">AE136</f>
        <v>0</v>
      </c>
      <c r="AD136" s="29">
        <v>0</v>
      </c>
      <c r="AE136" s="29">
        <v>0</v>
      </c>
      <c r="AF136" s="29">
        <v>0</v>
      </c>
      <c r="AG136" s="13">
        <f t="shared" ref="AG136" si="888">AI136</f>
        <v>0</v>
      </c>
      <c r="AH136" s="29">
        <v>0</v>
      </c>
      <c r="AI136" s="29">
        <v>0</v>
      </c>
      <c r="AJ136" s="29">
        <v>0</v>
      </c>
      <c r="AK136" s="13">
        <f t="shared" ref="AK136" si="889">AM136</f>
        <v>0</v>
      </c>
      <c r="AL136" s="29">
        <v>0</v>
      </c>
      <c r="AM136" s="29">
        <v>0</v>
      </c>
      <c r="AN136" s="29">
        <v>0</v>
      </c>
      <c r="AO136" s="13">
        <f t="shared" ref="AO136" si="890">AQ136</f>
        <v>0</v>
      </c>
      <c r="AP136" s="29">
        <v>0</v>
      </c>
      <c r="AQ136" s="29">
        <v>0</v>
      </c>
      <c r="AR136" s="29">
        <v>0</v>
      </c>
      <c r="AS136" s="13">
        <f t="shared" ref="AS136" si="891">AU136</f>
        <v>0</v>
      </c>
      <c r="AT136" s="29">
        <v>0</v>
      </c>
      <c r="AU136" s="29">
        <v>0</v>
      </c>
      <c r="AV136" s="29">
        <v>0</v>
      </c>
      <c r="AW136" s="13">
        <f t="shared" ref="AW136" si="892">AY136</f>
        <v>0</v>
      </c>
      <c r="AX136" s="29">
        <v>0</v>
      </c>
      <c r="AY136" s="29">
        <v>0</v>
      </c>
      <c r="AZ136" s="29">
        <v>0</v>
      </c>
    </row>
    <row r="137" spans="1:52" ht="63" hidden="1" outlineLevel="1" x14ac:dyDescent="0.25">
      <c r="A137" s="10" t="s">
        <v>361</v>
      </c>
      <c r="B137" s="57" t="s">
        <v>364</v>
      </c>
      <c r="C137" s="41" t="s">
        <v>22</v>
      </c>
      <c r="D137" s="11" t="s">
        <v>54</v>
      </c>
      <c r="E137" s="13">
        <f t="shared" si="746"/>
        <v>492.1</v>
      </c>
      <c r="F137" s="13">
        <f t="shared" si="747"/>
        <v>0</v>
      </c>
      <c r="G137" s="13">
        <f t="shared" si="748"/>
        <v>492.1</v>
      </c>
      <c r="H137" s="13">
        <f t="shared" si="749"/>
        <v>0</v>
      </c>
      <c r="I137" s="13">
        <f t="shared" ref="I137" si="893">K137</f>
        <v>0</v>
      </c>
      <c r="J137" s="29">
        <v>0</v>
      </c>
      <c r="K137" s="13">
        <v>0</v>
      </c>
      <c r="L137" s="29">
        <v>0</v>
      </c>
      <c r="M137" s="13">
        <f t="shared" ref="M137" si="894">O137</f>
        <v>0</v>
      </c>
      <c r="N137" s="29">
        <v>0</v>
      </c>
      <c r="O137" s="36">
        <v>0</v>
      </c>
      <c r="P137" s="29">
        <v>0</v>
      </c>
      <c r="Q137" s="13">
        <f t="shared" ref="Q137" si="895">S137</f>
        <v>492.1</v>
      </c>
      <c r="R137" s="48">
        <v>0</v>
      </c>
      <c r="S137" s="63">
        <v>492.1</v>
      </c>
      <c r="T137" s="49">
        <v>0</v>
      </c>
      <c r="U137" s="13">
        <f t="shared" ref="U137" si="896">W137</f>
        <v>0</v>
      </c>
      <c r="V137" s="29">
        <v>0</v>
      </c>
      <c r="W137" s="36">
        <v>0</v>
      </c>
      <c r="X137" s="29">
        <v>0</v>
      </c>
      <c r="Y137" s="13">
        <f t="shared" ref="Y137" si="897">AA137</f>
        <v>0</v>
      </c>
      <c r="Z137" s="29">
        <v>0</v>
      </c>
      <c r="AA137" s="29">
        <v>0</v>
      </c>
      <c r="AB137" s="29">
        <v>0</v>
      </c>
      <c r="AC137" s="13">
        <f t="shared" ref="AC137" si="898">AE137</f>
        <v>0</v>
      </c>
      <c r="AD137" s="29">
        <v>0</v>
      </c>
      <c r="AE137" s="29">
        <v>0</v>
      </c>
      <c r="AF137" s="29">
        <v>0</v>
      </c>
      <c r="AG137" s="13">
        <f t="shared" ref="AG137" si="899">AI137</f>
        <v>0</v>
      </c>
      <c r="AH137" s="29">
        <v>0</v>
      </c>
      <c r="AI137" s="29">
        <v>0</v>
      </c>
      <c r="AJ137" s="29">
        <v>0</v>
      </c>
      <c r="AK137" s="13">
        <f t="shared" ref="AK137" si="900">AM137</f>
        <v>0</v>
      </c>
      <c r="AL137" s="29">
        <v>0</v>
      </c>
      <c r="AM137" s="29">
        <v>0</v>
      </c>
      <c r="AN137" s="29">
        <v>0</v>
      </c>
      <c r="AO137" s="13">
        <f t="shared" ref="AO137" si="901">AQ137</f>
        <v>0</v>
      </c>
      <c r="AP137" s="29">
        <v>0</v>
      </c>
      <c r="AQ137" s="29">
        <v>0</v>
      </c>
      <c r="AR137" s="29">
        <v>0</v>
      </c>
      <c r="AS137" s="13">
        <f t="shared" ref="AS137" si="902">AU137</f>
        <v>0</v>
      </c>
      <c r="AT137" s="29">
        <v>0</v>
      </c>
      <c r="AU137" s="29">
        <v>0</v>
      </c>
      <c r="AV137" s="29">
        <v>0</v>
      </c>
      <c r="AW137" s="13">
        <f t="shared" ref="AW137" si="903">AY137</f>
        <v>0</v>
      </c>
      <c r="AX137" s="29">
        <v>0</v>
      </c>
      <c r="AY137" s="29">
        <v>0</v>
      </c>
      <c r="AZ137" s="29">
        <v>0</v>
      </c>
    </row>
    <row r="138" spans="1:52" ht="63" hidden="1" outlineLevel="1" x14ac:dyDescent="0.25">
      <c r="A138" s="10" t="s">
        <v>366</v>
      </c>
      <c r="B138" s="57" t="s">
        <v>372</v>
      </c>
      <c r="C138" s="41" t="s">
        <v>22</v>
      </c>
      <c r="D138" s="11" t="s">
        <v>54</v>
      </c>
      <c r="E138" s="13">
        <f t="shared" si="746"/>
        <v>4846.5999999999995</v>
      </c>
      <c r="F138" s="13">
        <f t="shared" si="747"/>
        <v>0</v>
      </c>
      <c r="G138" s="13">
        <f t="shared" si="748"/>
        <v>4846.5999999999995</v>
      </c>
      <c r="H138" s="13">
        <f t="shared" si="749"/>
        <v>0</v>
      </c>
      <c r="I138" s="13">
        <f t="shared" ref="I138:I139" si="904">K138</f>
        <v>0</v>
      </c>
      <c r="J138" s="29">
        <v>0</v>
      </c>
      <c r="K138" s="13">
        <v>0</v>
      </c>
      <c r="L138" s="29">
        <v>0</v>
      </c>
      <c r="M138" s="13">
        <f t="shared" ref="M138:M139" si="905">O138</f>
        <v>0</v>
      </c>
      <c r="N138" s="29">
        <v>0</v>
      </c>
      <c r="O138" s="36">
        <v>0</v>
      </c>
      <c r="P138" s="29">
        <v>0</v>
      </c>
      <c r="Q138" s="13">
        <f t="shared" ref="Q138:Q139" si="906">S138</f>
        <v>0</v>
      </c>
      <c r="R138" s="48">
        <v>0</v>
      </c>
      <c r="S138" s="63"/>
      <c r="T138" s="49">
        <v>0</v>
      </c>
      <c r="U138" s="13">
        <f t="shared" ref="U138:U139" si="907">W138</f>
        <v>4846.5999999999995</v>
      </c>
      <c r="V138" s="48">
        <v>0</v>
      </c>
      <c r="W138" s="75">
        <f>5403.5-54.6-502.3</f>
        <v>4846.5999999999995</v>
      </c>
      <c r="X138" s="49">
        <v>0</v>
      </c>
      <c r="Y138" s="13">
        <f t="shared" ref="Y138:Y139" si="908">AA138</f>
        <v>0</v>
      </c>
      <c r="Z138" s="29">
        <v>0</v>
      </c>
      <c r="AA138" s="29">
        <v>0</v>
      </c>
      <c r="AB138" s="29">
        <v>0</v>
      </c>
      <c r="AC138" s="13">
        <f t="shared" ref="AC138:AC139" si="909">AE138</f>
        <v>0</v>
      </c>
      <c r="AD138" s="29">
        <v>0</v>
      </c>
      <c r="AE138" s="29">
        <v>0</v>
      </c>
      <c r="AF138" s="29">
        <v>0</v>
      </c>
      <c r="AG138" s="13">
        <f t="shared" ref="AG138:AG139" si="910">AI138</f>
        <v>0</v>
      </c>
      <c r="AH138" s="29">
        <v>0</v>
      </c>
      <c r="AI138" s="29">
        <v>0</v>
      </c>
      <c r="AJ138" s="29">
        <v>0</v>
      </c>
      <c r="AK138" s="13">
        <f t="shared" ref="AK138:AK139" si="911">AM138</f>
        <v>0</v>
      </c>
      <c r="AL138" s="29">
        <v>0</v>
      </c>
      <c r="AM138" s="29">
        <v>0</v>
      </c>
      <c r="AN138" s="29">
        <v>0</v>
      </c>
      <c r="AO138" s="13">
        <f t="shared" ref="AO138:AO139" si="912">AQ138</f>
        <v>0</v>
      </c>
      <c r="AP138" s="29">
        <v>0</v>
      </c>
      <c r="AQ138" s="29">
        <v>0</v>
      </c>
      <c r="AR138" s="29">
        <v>0</v>
      </c>
      <c r="AS138" s="13">
        <f t="shared" ref="AS138:AS139" si="913">AU138</f>
        <v>0</v>
      </c>
      <c r="AT138" s="29">
        <v>0</v>
      </c>
      <c r="AU138" s="29">
        <v>0</v>
      </c>
      <c r="AV138" s="29">
        <v>0</v>
      </c>
      <c r="AW138" s="13">
        <f t="shared" ref="AW138:AW139" si="914">AY138</f>
        <v>0</v>
      </c>
      <c r="AX138" s="29">
        <v>0</v>
      </c>
      <c r="AY138" s="29">
        <v>0</v>
      </c>
      <c r="AZ138" s="29">
        <v>0</v>
      </c>
    </row>
    <row r="139" spans="1:52" ht="63" hidden="1" outlineLevel="1" x14ac:dyDescent="0.25">
      <c r="A139" s="10" t="s">
        <v>367</v>
      </c>
      <c r="B139" s="57" t="s">
        <v>373</v>
      </c>
      <c r="C139" s="41" t="s">
        <v>22</v>
      </c>
      <c r="D139" s="11" t="s">
        <v>54</v>
      </c>
      <c r="E139" s="13">
        <f t="shared" si="746"/>
        <v>778</v>
      </c>
      <c r="F139" s="13">
        <f t="shared" si="747"/>
        <v>0</v>
      </c>
      <c r="G139" s="13">
        <f t="shared" si="748"/>
        <v>778</v>
      </c>
      <c r="H139" s="13">
        <f t="shared" si="749"/>
        <v>0</v>
      </c>
      <c r="I139" s="13">
        <f t="shared" si="904"/>
        <v>0</v>
      </c>
      <c r="J139" s="29">
        <v>0</v>
      </c>
      <c r="K139" s="13">
        <v>0</v>
      </c>
      <c r="L139" s="29">
        <v>0</v>
      </c>
      <c r="M139" s="13">
        <f t="shared" si="905"/>
        <v>0</v>
      </c>
      <c r="N139" s="29">
        <v>0</v>
      </c>
      <c r="O139" s="36">
        <v>0</v>
      </c>
      <c r="P139" s="29">
        <v>0</v>
      </c>
      <c r="Q139" s="13">
        <f t="shared" si="906"/>
        <v>0</v>
      </c>
      <c r="R139" s="48">
        <v>0</v>
      </c>
      <c r="S139" s="63"/>
      <c r="T139" s="49">
        <v>0</v>
      </c>
      <c r="U139" s="13">
        <f t="shared" si="907"/>
        <v>778</v>
      </c>
      <c r="V139" s="48">
        <v>0</v>
      </c>
      <c r="W139" s="75">
        <f>914.7-136.7</f>
        <v>778</v>
      </c>
      <c r="X139" s="49">
        <v>0</v>
      </c>
      <c r="Y139" s="13">
        <f t="shared" si="908"/>
        <v>0</v>
      </c>
      <c r="Z139" s="29">
        <v>0</v>
      </c>
      <c r="AA139" s="29">
        <v>0</v>
      </c>
      <c r="AB139" s="29">
        <v>0</v>
      </c>
      <c r="AC139" s="13">
        <f t="shared" si="909"/>
        <v>0</v>
      </c>
      <c r="AD139" s="29">
        <v>0</v>
      </c>
      <c r="AE139" s="29">
        <v>0</v>
      </c>
      <c r="AF139" s="29">
        <v>0</v>
      </c>
      <c r="AG139" s="13">
        <f t="shared" si="910"/>
        <v>0</v>
      </c>
      <c r="AH139" s="29">
        <v>0</v>
      </c>
      <c r="AI139" s="29">
        <v>0</v>
      </c>
      <c r="AJ139" s="29">
        <v>0</v>
      </c>
      <c r="AK139" s="13">
        <f t="shared" si="911"/>
        <v>0</v>
      </c>
      <c r="AL139" s="29">
        <v>0</v>
      </c>
      <c r="AM139" s="29">
        <v>0</v>
      </c>
      <c r="AN139" s="29">
        <v>0</v>
      </c>
      <c r="AO139" s="13">
        <f t="shared" si="912"/>
        <v>0</v>
      </c>
      <c r="AP139" s="29">
        <v>0</v>
      </c>
      <c r="AQ139" s="29">
        <v>0</v>
      </c>
      <c r="AR139" s="29">
        <v>0</v>
      </c>
      <c r="AS139" s="13">
        <f t="shared" si="913"/>
        <v>0</v>
      </c>
      <c r="AT139" s="29">
        <v>0</v>
      </c>
      <c r="AU139" s="29">
        <v>0</v>
      </c>
      <c r="AV139" s="29">
        <v>0</v>
      </c>
      <c r="AW139" s="13">
        <f t="shared" si="914"/>
        <v>0</v>
      </c>
      <c r="AX139" s="29">
        <v>0</v>
      </c>
      <c r="AY139" s="29">
        <v>0</v>
      </c>
      <c r="AZ139" s="29">
        <v>0</v>
      </c>
    </row>
    <row r="140" spans="1:52" ht="63" hidden="1" outlineLevel="1" x14ac:dyDescent="0.25">
      <c r="A140" s="10" t="s">
        <v>368</v>
      </c>
      <c r="B140" s="57" t="s">
        <v>375</v>
      </c>
      <c r="C140" s="41" t="s">
        <v>22</v>
      </c>
      <c r="D140" s="11" t="s">
        <v>54</v>
      </c>
      <c r="E140" s="13">
        <f t="shared" si="746"/>
        <v>906.4</v>
      </c>
      <c r="F140" s="13">
        <f t="shared" si="747"/>
        <v>0</v>
      </c>
      <c r="G140" s="13">
        <f t="shared" si="748"/>
        <v>906.4</v>
      </c>
      <c r="H140" s="13">
        <f t="shared" si="749"/>
        <v>0</v>
      </c>
      <c r="I140" s="13">
        <f t="shared" ref="I140" si="915">K140</f>
        <v>0</v>
      </c>
      <c r="J140" s="29">
        <v>0</v>
      </c>
      <c r="K140" s="13">
        <v>0</v>
      </c>
      <c r="L140" s="29">
        <v>0</v>
      </c>
      <c r="M140" s="13">
        <f t="shared" ref="M140" si="916">O140</f>
        <v>0</v>
      </c>
      <c r="N140" s="29">
        <v>0</v>
      </c>
      <c r="O140" s="36">
        <v>0</v>
      </c>
      <c r="P140" s="29">
        <v>0</v>
      </c>
      <c r="Q140" s="13">
        <f t="shared" ref="Q140" si="917">S140</f>
        <v>0</v>
      </c>
      <c r="R140" s="48">
        <v>0</v>
      </c>
      <c r="S140" s="63"/>
      <c r="T140" s="49">
        <v>0</v>
      </c>
      <c r="U140" s="13">
        <f t="shared" ref="U140" si="918">W140</f>
        <v>906.4</v>
      </c>
      <c r="V140" s="48">
        <v>0</v>
      </c>
      <c r="W140" s="75">
        <f>1431.3-524.9</f>
        <v>906.4</v>
      </c>
      <c r="X140" s="49">
        <v>0</v>
      </c>
      <c r="Y140" s="13">
        <f t="shared" ref="Y140" si="919">AA140</f>
        <v>0</v>
      </c>
      <c r="Z140" s="29">
        <v>0</v>
      </c>
      <c r="AA140" s="29">
        <v>0</v>
      </c>
      <c r="AB140" s="29">
        <v>0</v>
      </c>
      <c r="AC140" s="13">
        <f t="shared" ref="AC140" si="920">AE140</f>
        <v>0</v>
      </c>
      <c r="AD140" s="29">
        <v>0</v>
      </c>
      <c r="AE140" s="29">
        <v>0</v>
      </c>
      <c r="AF140" s="29">
        <v>0</v>
      </c>
      <c r="AG140" s="13">
        <f t="shared" ref="AG140" si="921">AI140</f>
        <v>0</v>
      </c>
      <c r="AH140" s="29">
        <v>0</v>
      </c>
      <c r="AI140" s="29">
        <v>0</v>
      </c>
      <c r="AJ140" s="29">
        <v>0</v>
      </c>
      <c r="AK140" s="13">
        <f t="shared" ref="AK140" si="922">AM140</f>
        <v>0</v>
      </c>
      <c r="AL140" s="29">
        <v>0</v>
      </c>
      <c r="AM140" s="29">
        <v>0</v>
      </c>
      <c r="AN140" s="29">
        <v>0</v>
      </c>
      <c r="AO140" s="13">
        <f t="shared" ref="AO140" si="923">AQ140</f>
        <v>0</v>
      </c>
      <c r="AP140" s="29">
        <v>0</v>
      </c>
      <c r="AQ140" s="29">
        <v>0</v>
      </c>
      <c r="AR140" s="29">
        <v>0</v>
      </c>
      <c r="AS140" s="13">
        <f t="shared" ref="AS140" si="924">AU140</f>
        <v>0</v>
      </c>
      <c r="AT140" s="29">
        <v>0</v>
      </c>
      <c r="AU140" s="29">
        <v>0</v>
      </c>
      <c r="AV140" s="29">
        <v>0</v>
      </c>
      <c r="AW140" s="13">
        <f t="shared" ref="AW140" si="925">AY140</f>
        <v>0</v>
      </c>
      <c r="AX140" s="29">
        <v>0</v>
      </c>
      <c r="AY140" s="29">
        <v>0</v>
      </c>
      <c r="AZ140" s="29">
        <v>0</v>
      </c>
    </row>
    <row r="141" spans="1:52" ht="47.25" hidden="1" outlineLevel="1" x14ac:dyDescent="0.25">
      <c r="A141" s="10" t="s">
        <v>369</v>
      </c>
      <c r="B141" s="57" t="s">
        <v>377</v>
      </c>
      <c r="C141" s="41" t="s">
        <v>22</v>
      </c>
      <c r="D141" s="11" t="s">
        <v>54</v>
      </c>
      <c r="E141" s="13">
        <f t="shared" si="746"/>
        <v>277.60000000000002</v>
      </c>
      <c r="F141" s="13">
        <f t="shared" si="747"/>
        <v>0</v>
      </c>
      <c r="G141" s="13">
        <f t="shared" si="748"/>
        <v>277.60000000000002</v>
      </c>
      <c r="H141" s="13">
        <f t="shared" si="749"/>
        <v>0</v>
      </c>
      <c r="I141" s="13">
        <f t="shared" ref="I141" si="926">K141</f>
        <v>0</v>
      </c>
      <c r="J141" s="29">
        <v>0</v>
      </c>
      <c r="K141" s="13">
        <v>0</v>
      </c>
      <c r="L141" s="29">
        <v>0</v>
      </c>
      <c r="M141" s="13">
        <f t="shared" ref="M141" si="927">O141</f>
        <v>0</v>
      </c>
      <c r="N141" s="29">
        <v>0</v>
      </c>
      <c r="O141" s="36">
        <v>0</v>
      </c>
      <c r="P141" s="29">
        <v>0</v>
      </c>
      <c r="Q141" s="13">
        <f t="shared" ref="Q141" si="928">S141</f>
        <v>0</v>
      </c>
      <c r="R141" s="48">
        <v>0</v>
      </c>
      <c r="S141" s="63"/>
      <c r="T141" s="49">
        <v>0</v>
      </c>
      <c r="U141" s="13">
        <f t="shared" ref="U141" si="929">W141</f>
        <v>277.60000000000002</v>
      </c>
      <c r="V141" s="48">
        <v>0</v>
      </c>
      <c r="W141" s="75">
        <v>277.60000000000002</v>
      </c>
      <c r="X141" s="49">
        <v>0</v>
      </c>
      <c r="Y141" s="13">
        <f t="shared" ref="Y141" si="930">AA141</f>
        <v>0</v>
      </c>
      <c r="Z141" s="29">
        <v>0</v>
      </c>
      <c r="AA141" s="29">
        <v>0</v>
      </c>
      <c r="AB141" s="29">
        <v>0</v>
      </c>
      <c r="AC141" s="13">
        <f t="shared" ref="AC141" si="931">AE141</f>
        <v>0</v>
      </c>
      <c r="AD141" s="29">
        <v>0</v>
      </c>
      <c r="AE141" s="29">
        <v>0</v>
      </c>
      <c r="AF141" s="29">
        <v>0</v>
      </c>
      <c r="AG141" s="13">
        <f t="shared" ref="AG141" si="932">AI141</f>
        <v>0</v>
      </c>
      <c r="AH141" s="29">
        <v>0</v>
      </c>
      <c r="AI141" s="29">
        <v>0</v>
      </c>
      <c r="AJ141" s="29">
        <v>0</v>
      </c>
      <c r="AK141" s="13">
        <f t="shared" ref="AK141" si="933">AM141</f>
        <v>0</v>
      </c>
      <c r="AL141" s="29">
        <v>0</v>
      </c>
      <c r="AM141" s="29">
        <v>0</v>
      </c>
      <c r="AN141" s="29">
        <v>0</v>
      </c>
      <c r="AO141" s="13">
        <f t="shared" ref="AO141" si="934">AQ141</f>
        <v>0</v>
      </c>
      <c r="AP141" s="29">
        <v>0</v>
      </c>
      <c r="AQ141" s="29">
        <v>0</v>
      </c>
      <c r="AR141" s="29">
        <v>0</v>
      </c>
      <c r="AS141" s="13">
        <f t="shared" ref="AS141" si="935">AU141</f>
        <v>0</v>
      </c>
      <c r="AT141" s="29">
        <v>0</v>
      </c>
      <c r="AU141" s="29">
        <v>0</v>
      </c>
      <c r="AV141" s="29">
        <v>0</v>
      </c>
      <c r="AW141" s="13">
        <f t="shared" ref="AW141" si="936">AY141</f>
        <v>0</v>
      </c>
      <c r="AX141" s="29">
        <v>0</v>
      </c>
      <c r="AY141" s="29">
        <v>0</v>
      </c>
      <c r="AZ141" s="29">
        <v>0</v>
      </c>
    </row>
    <row r="142" spans="1:52" ht="63" hidden="1" outlineLevel="1" x14ac:dyDescent="0.25">
      <c r="A142" s="10" t="s">
        <v>370</v>
      </c>
      <c r="B142" s="57" t="s">
        <v>380</v>
      </c>
      <c r="C142" s="41" t="s">
        <v>22</v>
      </c>
      <c r="D142" s="11" t="s">
        <v>54</v>
      </c>
      <c r="E142" s="13">
        <f t="shared" si="746"/>
        <v>586.79999999999995</v>
      </c>
      <c r="F142" s="13">
        <f t="shared" si="747"/>
        <v>0</v>
      </c>
      <c r="G142" s="13">
        <f t="shared" si="748"/>
        <v>586.79999999999995</v>
      </c>
      <c r="H142" s="13">
        <f t="shared" si="749"/>
        <v>0</v>
      </c>
      <c r="I142" s="13">
        <f t="shared" ref="I142" si="937">K142</f>
        <v>0</v>
      </c>
      <c r="J142" s="29">
        <v>0</v>
      </c>
      <c r="K142" s="13">
        <v>0</v>
      </c>
      <c r="L142" s="29">
        <v>0</v>
      </c>
      <c r="M142" s="13">
        <f t="shared" ref="M142" si="938">O142</f>
        <v>0</v>
      </c>
      <c r="N142" s="29">
        <v>0</v>
      </c>
      <c r="O142" s="36">
        <v>0</v>
      </c>
      <c r="P142" s="29">
        <v>0</v>
      </c>
      <c r="Q142" s="13">
        <f t="shared" ref="Q142" si="939">S142</f>
        <v>0</v>
      </c>
      <c r="R142" s="48">
        <v>0</v>
      </c>
      <c r="S142" s="63"/>
      <c r="T142" s="49">
        <v>0</v>
      </c>
      <c r="U142" s="13">
        <f t="shared" ref="U142" si="940">W142</f>
        <v>586.79999999999995</v>
      </c>
      <c r="V142" s="48">
        <v>0</v>
      </c>
      <c r="W142" s="75">
        <v>586.79999999999995</v>
      </c>
      <c r="X142" s="49">
        <v>0</v>
      </c>
      <c r="Y142" s="13">
        <f t="shared" ref="Y142" si="941">AA142</f>
        <v>0</v>
      </c>
      <c r="Z142" s="29">
        <v>0</v>
      </c>
      <c r="AA142" s="29">
        <v>0</v>
      </c>
      <c r="AB142" s="29">
        <v>0</v>
      </c>
      <c r="AC142" s="13">
        <f t="shared" ref="AC142" si="942">AE142</f>
        <v>0</v>
      </c>
      <c r="AD142" s="29">
        <v>0</v>
      </c>
      <c r="AE142" s="29">
        <v>0</v>
      </c>
      <c r="AF142" s="29">
        <v>0</v>
      </c>
      <c r="AG142" s="13">
        <f t="shared" ref="AG142" si="943">AI142</f>
        <v>0</v>
      </c>
      <c r="AH142" s="29">
        <v>0</v>
      </c>
      <c r="AI142" s="29">
        <v>0</v>
      </c>
      <c r="AJ142" s="29">
        <v>0</v>
      </c>
      <c r="AK142" s="13">
        <f t="shared" ref="AK142" si="944">AM142</f>
        <v>0</v>
      </c>
      <c r="AL142" s="29">
        <v>0</v>
      </c>
      <c r="AM142" s="29">
        <v>0</v>
      </c>
      <c r="AN142" s="29">
        <v>0</v>
      </c>
      <c r="AO142" s="13">
        <f t="shared" ref="AO142" si="945">AQ142</f>
        <v>0</v>
      </c>
      <c r="AP142" s="29">
        <v>0</v>
      </c>
      <c r="AQ142" s="29">
        <v>0</v>
      </c>
      <c r="AR142" s="29">
        <v>0</v>
      </c>
      <c r="AS142" s="13">
        <f t="shared" ref="AS142" si="946">AU142</f>
        <v>0</v>
      </c>
      <c r="AT142" s="29">
        <v>0</v>
      </c>
      <c r="AU142" s="29">
        <v>0</v>
      </c>
      <c r="AV142" s="29">
        <v>0</v>
      </c>
      <c r="AW142" s="13">
        <f t="shared" ref="AW142" si="947">AY142</f>
        <v>0</v>
      </c>
      <c r="AX142" s="29">
        <v>0</v>
      </c>
      <c r="AY142" s="29">
        <v>0</v>
      </c>
      <c r="AZ142" s="29">
        <v>0</v>
      </c>
    </row>
    <row r="143" spans="1:52" ht="63" hidden="1" outlineLevel="1" x14ac:dyDescent="0.25">
      <c r="A143" s="10" t="s">
        <v>371</v>
      </c>
      <c r="B143" s="57" t="s">
        <v>383</v>
      </c>
      <c r="C143" s="41" t="s">
        <v>22</v>
      </c>
      <c r="D143" s="11" t="s">
        <v>54</v>
      </c>
      <c r="E143" s="13">
        <f t="shared" si="746"/>
        <v>6542.9000000000005</v>
      </c>
      <c r="F143" s="13">
        <f t="shared" si="747"/>
        <v>0</v>
      </c>
      <c r="G143" s="13">
        <f t="shared" si="748"/>
        <v>6542.9000000000005</v>
      </c>
      <c r="H143" s="13">
        <f t="shared" si="749"/>
        <v>0</v>
      </c>
      <c r="I143" s="13">
        <f t="shared" ref="I143" si="948">K143</f>
        <v>0</v>
      </c>
      <c r="J143" s="29">
        <v>0</v>
      </c>
      <c r="K143" s="13">
        <v>0</v>
      </c>
      <c r="L143" s="29">
        <v>0</v>
      </c>
      <c r="M143" s="13">
        <f t="shared" ref="M143" si="949">O143</f>
        <v>0</v>
      </c>
      <c r="N143" s="29">
        <v>0</v>
      </c>
      <c r="O143" s="36">
        <v>0</v>
      </c>
      <c r="P143" s="29">
        <v>0</v>
      </c>
      <c r="Q143" s="13">
        <f t="shared" ref="Q143" si="950">S143</f>
        <v>0</v>
      </c>
      <c r="R143" s="48">
        <v>0</v>
      </c>
      <c r="S143" s="63"/>
      <c r="T143" s="49">
        <v>0</v>
      </c>
      <c r="U143" s="13">
        <f t="shared" ref="U143" si="951">W143</f>
        <v>6542.9000000000005</v>
      </c>
      <c r="V143" s="48">
        <v>0</v>
      </c>
      <c r="W143" s="75">
        <f>7222.1-679.2</f>
        <v>6542.9000000000005</v>
      </c>
      <c r="X143" s="49">
        <v>0</v>
      </c>
      <c r="Y143" s="13">
        <f t="shared" ref="Y143" si="952">AA143</f>
        <v>0</v>
      </c>
      <c r="Z143" s="29">
        <v>0</v>
      </c>
      <c r="AA143" s="29">
        <v>0</v>
      </c>
      <c r="AB143" s="29">
        <v>0</v>
      </c>
      <c r="AC143" s="13">
        <f t="shared" ref="AC143" si="953">AE143</f>
        <v>0</v>
      </c>
      <c r="AD143" s="29">
        <v>0</v>
      </c>
      <c r="AE143" s="29">
        <v>0</v>
      </c>
      <c r="AF143" s="29">
        <v>0</v>
      </c>
      <c r="AG143" s="13">
        <f t="shared" ref="AG143" si="954">AI143</f>
        <v>0</v>
      </c>
      <c r="AH143" s="29">
        <v>0</v>
      </c>
      <c r="AI143" s="29">
        <v>0</v>
      </c>
      <c r="AJ143" s="29">
        <v>0</v>
      </c>
      <c r="AK143" s="13">
        <f t="shared" ref="AK143" si="955">AM143</f>
        <v>0</v>
      </c>
      <c r="AL143" s="29">
        <v>0</v>
      </c>
      <c r="AM143" s="29">
        <v>0</v>
      </c>
      <c r="AN143" s="29">
        <v>0</v>
      </c>
      <c r="AO143" s="13">
        <f t="shared" ref="AO143" si="956">AQ143</f>
        <v>0</v>
      </c>
      <c r="AP143" s="29">
        <v>0</v>
      </c>
      <c r="AQ143" s="29">
        <v>0</v>
      </c>
      <c r="AR143" s="29">
        <v>0</v>
      </c>
      <c r="AS143" s="13">
        <f t="shared" ref="AS143" si="957">AU143</f>
        <v>0</v>
      </c>
      <c r="AT143" s="29">
        <v>0</v>
      </c>
      <c r="AU143" s="29">
        <v>0</v>
      </c>
      <c r="AV143" s="29">
        <v>0</v>
      </c>
      <c r="AW143" s="13">
        <f t="shared" ref="AW143" si="958">AY143</f>
        <v>0</v>
      </c>
      <c r="AX143" s="29">
        <v>0</v>
      </c>
      <c r="AY143" s="29">
        <v>0</v>
      </c>
      <c r="AZ143" s="29">
        <v>0</v>
      </c>
    </row>
    <row r="144" spans="1:52" ht="63" hidden="1" outlineLevel="1" x14ac:dyDescent="0.25">
      <c r="A144" s="10" t="s">
        <v>374</v>
      </c>
      <c r="B144" s="57" t="s">
        <v>243</v>
      </c>
      <c r="C144" s="41" t="s">
        <v>22</v>
      </c>
      <c r="D144" s="11" t="s">
        <v>54</v>
      </c>
      <c r="E144" s="13">
        <f t="shared" si="746"/>
        <v>1425</v>
      </c>
      <c r="F144" s="13">
        <f t="shared" si="747"/>
        <v>0</v>
      </c>
      <c r="G144" s="13">
        <f t="shared" si="748"/>
        <v>1425</v>
      </c>
      <c r="H144" s="13">
        <f t="shared" si="749"/>
        <v>0</v>
      </c>
      <c r="I144" s="13">
        <f t="shared" ref="I144" si="959">K144</f>
        <v>0</v>
      </c>
      <c r="J144" s="29">
        <v>0</v>
      </c>
      <c r="K144" s="13">
        <v>0</v>
      </c>
      <c r="L144" s="29">
        <v>0</v>
      </c>
      <c r="M144" s="13">
        <f t="shared" ref="M144" si="960">O144</f>
        <v>0</v>
      </c>
      <c r="N144" s="29">
        <v>0</v>
      </c>
      <c r="O144" s="36">
        <v>0</v>
      </c>
      <c r="P144" s="29">
        <v>0</v>
      </c>
      <c r="Q144" s="13">
        <f t="shared" ref="Q144" si="961">S144</f>
        <v>0</v>
      </c>
      <c r="R144" s="48">
        <v>0</v>
      </c>
      <c r="S144" s="63"/>
      <c r="T144" s="49">
        <v>0</v>
      </c>
      <c r="U144" s="13">
        <f t="shared" ref="U144" si="962">W144</f>
        <v>1425</v>
      </c>
      <c r="V144" s="48">
        <v>0</v>
      </c>
      <c r="W144" s="75">
        <v>1425</v>
      </c>
      <c r="X144" s="49">
        <v>0</v>
      </c>
      <c r="Y144" s="13">
        <f t="shared" ref="Y144" si="963">AA144</f>
        <v>0</v>
      </c>
      <c r="Z144" s="29">
        <v>0</v>
      </c>
      <c r="AA144" s="29">
        <v>0</v>
      </c>
      <c r="AB144" s="29">
        <v>0</v>
      </c>
      <c r="AC144" s="13">
        <f t="shared" ref="AC144" si="964">AE144</f>
        <v>0</v>
      </c>
      <c r="AD144" s="29">
        <v>0</v>
      </c>
      <c r="AE144" s="29">
        <v>0</v>
      </c>
      <c r="AF144" s="29">
        <v>0</v>
      </c>
      <c r="AG144" s="13">
        <f t="shared" ref="AG144" si="965">AI144</f>
        <v>0</v>
      </c>
      <c r="AH144" s="29">
        <v>0</v>
      </c>
      <c r="AI144" s="29">
        <v>0</v>
      </c>
      <c r="AJ144" s="29">
        <v>0</v>
      </c>
      <c r="AK144" s="13">
        <f t="shared" ref="AK144" si="966">AM144</f>
        <v>0</v>
      </c>
      <c r="AL144" s="29">
        <v>0</v>
      </c>
      <c r="AM144" s="29">
        <v>0</v>
      </c>
      <c r="AN144" s="29">
        <v>0</v>
      </c>
      <c r="AO144" s="13">
        <f t="shared" ref="AO144" si="967">AQ144</f>
        <v>0</v>
      </c>
      <c r="AP144" s="29">
        <v>0</v>
      </c>
      <c r="AQ144" s="29">
        <v>0</v>
      </c>
      <c r="AR144" s="29">
        <v>0</v>
      </c>
      <c r="AS144" s="13">
        <f t="shared" ref="AS144" si="968">AU144</f>
        <v>0</v>
      </c>
      <c r="AT144" s="29">
        <v>0</v>
      </c>
      <c r="AU144" s="29">
        <v>0</v>
      </c>
      <c r="AV144" s="29">
        <v>0</v>
      </c>
      <c r="AW144" s="13">
        <f t="shared" ref="AW144" si="969">AY144</f>
        <v>0</v>
      </c>
      <c r="AX144" s="29">
        <v>0</v>
      </c>
      <c r="AY144" s="29">
        <v>0</v>
      </c>
      <c r="AZ144" s="29">
        <v>0</v>
      </c>
    </row>
    <row r="145" spans="1:52" ht="142.5" hidden="1" customHeight="1" outlineLevel="1" x14ac:dyDescent="0.25">
      <c r="A145" s="10" t="s">
        <v>376</v>
      </c>
      <c r="B145" s="57" t="s">
        <v>386</v>
      </c>
      <c r="C145" s="41" t="s">
        <v>22</v>
      </c>
      <c r="D145" s="11" t="s">
        <v>54</v>
      </c>
      <c r="E145" s="13">
        <f t="shared" si="746"/>
        <v>996.5</v>
      </c>
      <c r="F145" s="13">
        <f t="shared" si="747"/>
        <v>0</v>
      </c>
      <c r="G145" s="13">
        <f t="shared" si="748"/>
        <v>996.5</v>
      </c>
      <c r="H145" s="13">
        <f t="shared" si="749"/>
        <v>0</v>
      </c>
      <c r="I145" s="13">
        <f t="shared" ref="I145" si="970">K145</f>
        <v>0</v>
      </c>
      <c r="J145" s="29">
        <v>0</v>
      </c>
      <c r="K145" s="13">
        <v>0</v>
      </c>
      <c r="L145" s="29">
        <v>0</v>
      </c>
      <c r="M145" s="13">
        <f t="shared" ref="M145" si="971">O145</f>
        <v>0</v>
      </c>
      <c r="N145" s="29">
        <v>0</v>
      </c>
      <c r="O145" s="36">
        <v>0</v>
      </c>
      <c r="P145" s="29">
        <v>0</v>
      </c>
      <c r="Q145" s="13">
        <f t="shared" ref="Q145" si="972">S145</f>
        <v>0</v>
      </c>
      <c r="R145" s="48">
        <v>0</v>
      </c>
      <c r="S145" s="63"/>
      <c r="T145" s="49">
        <v>0</v>
      </c>
      <c r="U145" s="13">
        <f t="shared" ref="U145" si="973">W145</f>
        <v>996.5</v>
      </c>
      <c r="V145" s="48">
        <v>0</v>
      </c>
      <c r="W145" s="75">
        <v>996.5</v>
      </c>
      <c r="X145" s="49">
        <v>0</v>
      </c>
      <c r="Y145" s="13">
        <f t="shared" ref="Y145" si="974">AA145</f>
        <v>0</v>
      </c>
      <c r="Z145" s="29">
        <v>0</v>
      </c>
      <c r="AA145" s="29">
        <v>0</v>
      </c>
      <c r="AB145" s="29">
        <v>0</v>
      </c>
      <c r="AC145" s="13">
        <f t="shared" ref="AC145" si="975">AE145</f>
        <v>0</v>
      </c>
      <c r="AD145" s="29">
        <v>0</v>
      </c>
      <c r="AE145" s="29">
        <v>0</v>
      </c>
      <c r="AF145" s="29">
        <v>0</v>
      </c>
      <c r="AG145" s="13">
        <f t="shared" ref="AG145" si="976">AI145</f>
        <v>0</v>
      </c>
      <c r="AH145" s="29">
        <v>0</v>
      </c>
      <c r="AI145" s="29">
        <v>0</v>
      </c>
      <c r="AJ145" s="29">
        <v>0</v>
      </c>
      <c r="AK145" s="13">
        <f t="shared" ref="AK145" si="977">AM145</f>
        <v>0</v>
      </c>
      <c r="AL145" s="29">
        <v>0</v>
      </c>
      <c r="AM145" s="29">
        <v>0</v>
      </c>
      <c r="AN145" s="29">
        <v>0</v>
      </c>
      <c r="AO145" s="13">
        <f t="shared" ref="AO145" si="978">AQ145</f>
        <v>0</v>
      </c>
      <c r="AP145" s="29">
        <v>0</v>
      </c>
      <c r="AQ145" s="29">
        <v>0</v>
      </c>
      <c r="AR145" s="29">
        <v>0</v>
      </c>
      <c r="AS145" s="13">
        <f t="shared" ref="AS145" si="979">AU145</f>
        <v>0</v>
      </c>
      <c r="AT145" s="29">
        <v>0</v>
      </c>
      <c r="AU145" s="29">
        <v>0</v>
      </c>
      <c r="AV145" s="29">
        <v>0</v>
      </c>
      <c r="AW145" s="13">
        <f t="shared" ref="AW145" si="980">AY145</f>
        <v>0</v>
      </c>
      <c r="AX145" s="29">
        <v>0</v>
      </c>
      <c r="AY145" s="29">
        <v>0</v>
      </c>
      <c r="AZ145" s="29">
        <v>0</v>
      </c>
    </row>
    <row r="146" spans="1:52" ht="63" hidden="1" outlineLevel="1" x14ac:dyDescent="0.25">
      <c r="A146" s="10" t="s">
        <v>382</v>
      </c>
      <c r="B146" s="57" t="s">
        <v>388</v>
      </c>
      <c r="C146" s="41" t="s">
        <v>22</v>
      </c>
      <c r="D146" s="11" t="s">
        <v>54</v>
      </c>
      <c r="E146" s="13">
        <f t="shared" si="746"/>
        <v>499.4</v>
      </c>
      <c r="F146" s="13">
        <f t="shared" si="747"/>
        <v>0</v>
      </c>
      <c r="G146" s="13">
        <f t="shared" si="748"/>
        <v>499.4</v>
      </c>
      <c r="H146" s="13">
        <f t="shared" si="749"/>
        <v>0</v>
      </c>
      <c r="I146" s="13">
        <f t="shared" ref="I146" si="981">K146</f>
        <v>0</v>
      </c>
      <c r="J146" s="29">
        <v>0</v>
      </c>
      <c r="K146" s="13">
        <v>0</v>
      </c>
      <c r="L146" s="29">
        <v>0</v>
      </c>
      <c r="M146" s="13">
        <f t="shared" ref="M146" si="982">O146</f>
        <v>0</v>
      </c>
      <c r="N146" s="29">
        <v>0</v>
      </c>
      <c r="O146" s="36">
        <v>0</v>
      </c>
      <c r="P146" s="29">
        <v>0</v>
      </c>
      <c r="Q146" s="13">
        <f t="shared" ref="Q146" si="983">S146</f>
        <v>0</v>
      </c>
      <c r="R146" s="48">
        <v>0</v>
      </c>
      <c r="S146" s="63"/>
      <c r="T146" s="49">
        <v>0</v>
      </c>
      <c r="U146" s="13">
        <f t="shared" ref="U146:U150" si="984">W146</f>
        <v>499.4</v>
      </c>
      <c r="V146" s="48">
        <v>0</v>
      </c>
      <c r="W146" s="75">
        <f>382.9+116.5</f>
        <v>499.4</v>
      </c>
      <c r="X146" s="49">
        <v>0</v>
      </c>
      <c r="Y146" s="13">
        <f t="shared" ref="Y146:Y147" si="985">AA146</f>
        <v>0</v>
      </c>
      <c r="Z146" s="29">
        <v>0</v>
      </c>
      <c r="AA146" s="29">
        <v>0</v>
      </c>
      <c r="AB146" s="29">
        <v>0</v>
      </c>
      <c r="AC146" s="13">
        <f t="shared" ref="AC146:AC147" si="986">AE146</f>
        <v>0</v>
      </c>
      <c r="AD146" s="29">
        <v>0</v>
      </c>
      <c r="AE146" s="29">
        <v>0</v>
      </c>
      <c r="AF146" s="29">
        <v>0</v>
      </c>
      <c r="AG146" s="13">
        <f t="shared" ref="AG146:AG147" si="987">AI146</f>
        <v>0</v>
      </c>
      <c r="AH146" s="29">
        <v>0</v>
      </c>
      <c r="AI146" s="29">
        <v>0</v>
      </c>
      <c r="AJ146" s="29">
        <v>0</v>
      </c>
      <c r="AK146" s="13">
        <f t="shared" ref="AK146:AK147" si="988">AM146</f>
        <v>0</v>
      </c>
      <c r="AL146" s="29">
        <v>0</v>
      </c>
      <c r="AM146" s="29">
        <v>0</v>
      </c>
      <c r="AN146" s="29">
        <v>0</v>
      </c>
      <c r="AO146" s="13">
        <f t="shared" ref="AO146:AO147" si="989">AQ146</f>
        <v>0</v>
      </c>
      <c r="AP146" s="29">
        <v>0</v>
      </c>
      <c r="AQ146" s="29">
        <v>0</v>
      </c>
      <c r="AR146" s="29">
        <v>0</v>
      </c>
      <c r="AS146" s="13">
        <f t="shared" ref="AS146:AS147" si="990">AU146</f>
        <v>0</v>
      </c>
      <c r="AT146" s="29">
        <v>0</v>
      </c>
      <c r="AU146" s="29">
        <v>0</v>
      </c>
      <c r="AV146" s="29">
        <v>0</v>
      </c>
      <c r="AW146" s="13">
        <f t="shared" ref="AW146:AW147" si="991">AY146</f>
        <v>0</v>
      </c>
      <c r="AX146" s="29">
        <v>0</v>
      </c>
      <c r="AY146" s="29">
        <v>0</v>
      </c>
      <c r="AZ146" s="29">
        <v>0</v>
      </c>
    </row>
    <row r="147" spans="1:52" ht="63" hidden="1" outlineLevel="1" x14ac:dyDescent="0.25">
      <c r="A147" s="10" t="s">
        <v>385</v>
      </c>
      <c r="B147" s="69" t="s">
        <v>390</v>
      </c>
      <c r="C147" s="41" t="s">
        <v>22</v>
      </c>
      <c r="D147" s="11" t="s">
        <v>54</v>
      </c>
      <c r="E147" s="13">
        <f t="shared" si="746"/>
        <v>7000</v>
      </c>
      <c r="F147" s="13">
        <f t="shared" si="747"/>
        <v>0</v>
      </c>
      <c r="G147" s="13">
        <f t="shared" si="748"/>
        <v>7000</v>
      </c>
      <c r="H147" s="13">
        <f t="shared" si="749"/>
        <v>0</v>
      </c>
      <c r="I147" s="13">
        <f t="shared" ref="I147:I206" si="992">K147</f>
        <v>0</v>
      </c>
      <c r="J147" s="29">
        <v>0</v>
      </c>
      <c r="K147" s="13">
        <v>0</v>
      </c>
      <c r="L147" s="29">
        <v>0</v>
      </c>
      <c r="M147" s="13">
        <f t="shared" ref="M147:M206" si="993">O147</f>
        <v>0</v>
      </c>
      <c r="N147" s="29">
        <v>0</v>
      </c>
      <c r="O147" s="36">
        <v>0</v>
      </c>
      <c r="P147" s="29">
        <v>0</v>
      </c>
      <c r="Q147" s="13">
        <f t="shared" ref="Q147:Q206" si="994">S147</f>
        <v>0</v>
      </c>
      <c r="R147" s="48">
        <v>0</v>
      </c>
      <c r="S147" s="63"/>
      <c r="T147" s="49">
        <v>0</v>
      </c>
      <c r="U147" s="13">
        <f t="shared" si="984"/>
        <v>7000</v>
      </c>
      <c r="V147" s="48">
        <v>0</v>
      </c>
      <c r="W147" s="76">
        <v>7000</v>
      </c>
      <c r="X147" s="49">
        <v>0</v>
      </c>
      <c r="Y147" s="13">
        <f t="shared" si="985"/>
        <v>0</v>
      </c>
      <c r="Z147" s="29">
        <v>0</v>
      </c>
      <c r="AA147" s="13">
        <v>0</v>
      </c>
      <c r="AB147" s="29">
        <v>0</v>
      </c>
      <c r="AC147" s="13">
        <f t="shared" si="986"/>
        <v>0</v>
      </c>
      <c r="AD147" s="29">
        <v>0</v>
      </c>
      <c r="AE147" s="13">
        <v>0</v>
      </c>
      <c r="AF147" s="29">
        <v>0</v>
      </c>
      <c r="AG147" s="13">
        <f t="shared" si="987"/>
        <v>0</v>
      </c>
      <c r="AH147" s="29">
        <v>0</v>
      </c>
      <c r="AI147" s="13">
        <v>0</v>
      </c>
      <c r="AJ147" s="29">
        <v>0</v>
      </c>
      <c r="AK147" s="13">
        <f t="shared" si="988"/>
        <v>0</v>
      </c>
      <c r="AL147" s="29">
        <v>0</v>
      </c>
      <c r="AM147" s="13">
        <v>0</v>
      </c>
      <c r="AN147" s="29">
        <v>0</v>
      </c>
      <c r="AO147" s="13">
        <f t="shared" si="989"/>
        <v>0</v>
      </c>
      <c r="AP147" s="29">
        <v>0</v>
      </c>
      <c r="AQ147" s="13">
        <v>0</v>
      </c>
      <c r="AR147" s="29">
        <v>0</v>
      </c>
      <c r="AS147" s="13">
        <f t="shared" si="990"/>
        <v>0</v>
      </c>
      <c r="AT147" s="29">
        <v>0</v>
      </c>
      <c r="AU147" s="13">
        <v>0</v>
      </c>
      <c r="AV147" s="29">
        <v>0</v>
      </c>
      <c r="AW147" s="13">
        <f t="shared" si="991"/>
        <v>0</v>
      </c>
      <c r="AX147" s="29">
        <v>0</v>
      </c>
      <c r="AY147" s="13">
        <v>0</v>
      </c>
      <c r="AZ147" s="29">
        <v>0</v>
      </c>
    </row>
    <row r="148" spans="1:52" ht="63" hidden="1" outlineLevel="1" x14ac:dyDescent="0.25">
      <c r="A148" s="10" t="s">
        <v>387</v>
      </c>
      <c r="B148" s="69" t="s">
        <v>391</v>
      </c>
      <c r="C148" s="41" t="s">
        <v>22</v>
      </c>
      <c r="D148" s="11" t="s">
        <v>54</v>
      </c>
      <c r="E148" s="13">
        <f t="shared" si="746"/>
        <v>254.3</v>
      </c>
      <c r="F148" s="13">
        <f t="shared" si="747"/>
        <v>0</v>
      </c>
      <c r="G148" s="13">
        <f t="shared" si="748"/>
        <v>254.3</v>
      </c>
      <c r="H148" s="13">
        <f t="shared" si="749"/>
        <v>0</v>
      </c>
      <c r="I148" s="13">
        <f t="shared" si="992"/>
        <v>0</v>
      </c>
      <c r="J148" s="29">
        <v>0</v>
      </c>
      <c r="K148" s="13">
        <v>0</v>
      </c>
      <c r="L148" s="29">
        <v>0</v>
      </c>
      <c r="M148" s="13">
        <f t="shared" si="993"/>
        <v>0</v>
      </c>
      <c r="N148" s="29">
        <v>0</v>
      </c>
      <c r="O148" s="13">
        <v>0</v>
      </c>
      <c r="P148" s="29">
        <v>0</v>
      </c>
      <c r="Q148" s="13">
        <f t="shared" si="994"/>
        <v>0</v>
      </c>
      <c r="R148" s="29">
        <v>0</v>
      </c>
      <c r="S148" s="13">
        <v>0</v>
      </c>
      <c r="T148" s="29">
        <v>0</v>
      </c>
      <c r="U148" s="13">
        <f t="shared" si="984"/>
        <v>254.3</v>
      </c>
      <c r="V148" s="48">
        <v>0</v>
      </c>
      <c r="W148" s="76">
        <v>254.3</v>
      </c>
      <c r="X148" s="49">
        <v>0</v>
      </c>
      <c r="Y148" s="13">
        <f t="shared" ref="Y148:Y153" si="995">AA148</f>
        <v>0</v>
      </c>
      <c r="Z148" s="29">
        <v>0</v>
      </c>
      <c r="AA148" s="13">
        <v>0</v>
      </c>
      <c r="AB148" s="29">
        <v>0</v>
      </c>
      <c r="AC148" s="13">
        <f t="shared" ref="AC148:AC153" si="996">AE148</f>
        <v>0</v>
      </c>
      <c r="AD148" s="29">
        <v>0</v>
      </c>
      <c r="AE148" s="13">
        <v>0</v>
      </c>
      <c r="AF148" s="29">
        <v>0</v>
      </c>
      <c r="AG148" s="13">
        <f t="shared" ref="AG148:AG153" si="997">AI148</f>
        <v>0</v>
      </c>
      <c r="AH148" s="29">
        <v>0</v>
      </c>
      <c r="AI148" s="13">
        <v>0</v>
      </c>
      <c r="AJ148" s="29">
        <v>0</v>
      </c>
      <c r="AK148" s="13">
        <f t="shared" ref="AK148:AK153" si="998">AM148</f>
        <v>0</v>
      </c>
      <c r="AL148" s="29">
        <v>0</v>
      </c>
      <c r="AM148" s="13">
        <v>0</v>
      </c>
      <c r="AN148" s="29">
        <v>0</v>
      </c>
      <c r="AO148" s="13">
        <f t="shared" ref="AO148:AO153" si="999">AQ148</f>
        <v>0</v>
      </c>
      <c r="AP148" s="29">
        <v>0</v>
      </c>
      <c r="AQ148" s="13">
        <v>0</v>
      </c>
      <c r="AR148" s="29">
        <v>0</v>
      </c>
      <c r="AS148" s="13">
        <f t="shared" ref="AS148:AS153" si="1000">AU148</f>
        <v>0</v>
      </c>
      <c r="AT148" s="29">
        <v>0</v>
      </c>
      <c r="AU148" s="13">
        <v>0</v>
      </c>
      <c r="AV148" s="29">
        <v>0</v>
      </c>
      <c r="AW148" s="13">
        <f t="shared" ref="AW148:AW153" si="1001">AY148</f>
        <v>0</v>
      </c>
      <c r="AX148" s="29">
        <v>0</v>
      </c>
      <c r="AY148" s="13">
        <v>0</v>
      </c>
      <c r="AZ148" s="29">
        <v>0</v>
      </c>
    </row>
    <row r="149" spans="1:52" ht="47.25" hidden="1" outlineLevel="1" x14ac:dyDescent="0.25">
      <c r="A149" s="10" t="s">
        <v>394</v>
      </c>
      <c r="B149" s="69" t="s">
        <v>392</v>
      </c>
      <c r="C149" s="41" t="s">
        <v>22</v>
      </c>
      <c r="D149" s="11" t="s">
        <v>54</v>
      </c>
      <c r="E149" s="13">
        <f t="shared" si="746"/>
        <v>550.20000000000005</v>
      </c>
      <c r="F149" s="13">
        <f t="shared" si="747"/>
        <v>0</v>
      </c>
      <c r="G149" s="13">
        <f t="shared" si="748"/>
        <v>550.20000000000005</v>
      </c>
      <c r="H149" s="13">
        <f t="shared" si="749"/>
        <v>0</v>
      </c>
      <c r="I149" s="13">
        <f t="shared" si="992"/>
        <v>0</v>
      </c>
      <c r="J149" s="29">
        <v>0</v>
      </c>
      <c r="K149" s="13">
        <v>0</v>
      </c>
      <c r="L149" s="29">
        <v>0</v>
      </c>
      <c r="M149" s="13">
        <f t="shared" si="993"/>
        <v>0</v>
      </c>
      <c r="N149" s="29">
        <v>0</v>
      </c>
      <c r="O149" s="13">
        <v>0</v>
      </c>
      <c r="P149" s="29">
        <v>0</v>
      </c>
      <c r="Q149" s="13">
        <f t="shared" si="994"/>
        <v>0</v>
      </c>
      <c r="R149" s="29">
        <v>0</v>
      </c>
      <c r="S149" s="13">
        <v>0</v>
      </c>
      <c r="T149" s="29">
        <v>0</v>
      </c>
      <c r="U149" s="13">
        <f t="shared" si="984"/>
        <v>550.20000000000005</v>
      </c>
      <c r="V149" s="48">
        <v>0</v>
      </c>
      <c r="W149" s="76">
        <v>550.20000000000005</v>
      </c>
      <c r="X149" s="49">
        <v>0</v>
      </c>
      <c r="Y149" s="13">
        <f t="shared" si="995"/>
        <v>0</v>
      </c>
      <c r="Z149" s="29">
        <v>0</v>
      </c>
      <c r="AA149" s="13">
        <v>0</v>
      </c>
      <c r="AB149" s="29">
        <v>0</v>
      </c>
      <c r="AC149" s="13">
        <f t="shared" si="996"/>
        <v>0</v>
      </c>
      <c r="AD149" s="29">
        <v>0</v>
      </c>
      <c r="AE149" s="13">
        <v>0</v>
      </c>
      <c r="AF149" s="29">
        <v>0</v>
      </c>
      <c r="AG149" s="13">
        <f t="shared" si="997"/>
        <v>0</v>
      </c>
      <c r="AH149" s="29">
        <v>0</v>
      </c>
      <c r="AI149" s="13">
        <v>0</v>
      </c>
      <c r="AJ149" s="29">
        <v>0</v>
      </c>
      <c r="AK149" s="13">
        <f t="shared" si="998"/>
        <v>0</v>
      </c>
      <c r="AL149" s="29">
        <v>0</v>
      </c>
      <c r="AM149" s="13">
        <v>0</v>
      </c>
      <c r="AN149" s="29">
        <v>0</v>
      </c>
      <c r="AO149" s="13">
        <f t="shared" si="999"/>
        <v>0</v>
      </c>
      <c r="AP149" s="29">
        <v>0</v>
      </c>
      <c r="AQ149" s="13">
        <v>0</v>
      </c>
      <c r="AR149" s="29">
        <v>0</v>
      </c>
      <c r="AS149" s="13">
        <f t="shared" si="1000"/>
        <v>0</v>
      </c>
      <c r="AT149" s="29">
        <v>0</v>
      </c>
      <c r="AU149" s="13">
        <v>0</v>
      </c>
      <c r="AV149" s="29">
        <v>0</v>
      </c>
      <c r="AW149" s="13">
        <f t="shared" si="1001"/>
        <v>0</v>
      </c>
      <c r="AX149" s="29">
        <v>0</v>
      </c>
      <c r="AY149" s="13">
        <v>0</v>
      </c>
      <c r="AZ149" s="29">
        <v>0</v>
      </c>
    </row>
    <row r="150" spans="1:52" ht="78.75" hidden="1" outlineLevel="1" x14ac:dyDescent="0.25">
      <c r="A150" s="10" t="s">
        <v>395</v>
      </c>
      <c r="B150" s="69" t="s">
        <v>393</v>
      </c>
      <c r="C150" s="41" t="s">
        <v>22</v>
      </c>
      <c r="D150" s="11" t="s">
        <v>54</v>
      </c>
      <c r="E150" s="13">
        <f t="shared" ref="E150:E206" si="1002">I150+M150+Q150+U150+Y150+AC150+AG150+AK150+AO150</f>
        <v>1365.4</v>
      </c>
      <c r="F150" s="13">
        <f t="shared" ref="F150:F206" si="1003">J150+N150+R150+V150+Z150+AD150+AH150+AL150+AP150</f>
        <v>0</v>
      </c>
      <c r="G150" s="13">
        <f t="shared" ref="G150:G154" si="1004">K150+O150+S150+W150+AA150+AE150+AI150+AM150+AQ150</f>
        <v>1365.4</v>
      </c>
      <c r="H150" s="13">
        <f t="shared" ref="H150:H206" si="1005">L150+P150+T150+X150+AB150+AF150+AJ150+AN150+AR150</f>
        <v>0</v>
      </c>
      <c r="I150" s="13">
        <f t="shared" si="992"/>
        <v>0</v>
      </c>
      <c r="J150" s="29">
        <v>0</v>
      </c>
      <c r="K150" s="13">
        <v>0</v>
      </c>
      <c r="L150" s="29">
        <v>0</v>
      </c>
      <c r="M150" s="13">
        <f t="shared" si="993"/>
        <v>0</v>
      </c>
      <c r="N150" s="29">
        <v>0</v>
      </c>
      <c r="O150" s="13">
        <v>0</v>
      </c>
      <c r="P150" s="29">
        <v>0</v>
      </c>
      <c r="Q150" s="13">
        <f t="shared" si="994"/>
        <v>0</v>
      </c>
      <c r="R150" s="29">
        <v>0</v>
      </c>
      <c r="S150" s="13">
        <v>0</v>
      </c>
      <c r="T150" s="29">
        <v>0</v>
      </c>
      <c r="U150" s="13">
        <f t="shared" si="984"/>
        <v>1365.4</v>
      </c>
      <c r="V150" s="48">
        <v>0</v>
      </c>
      <c r="W150" s="76">
        <v>1365.4</v>
      </c>
      <c r="X150" s="49">
        <v>0</v>
      </c>
      <c r="Y150" s="13">
        <f t="shared" si="995"/>
        <v>0</v>
      </c>
      <c r="Z150" s="29">
        <v>0</v>
      </c>
      <c r="AA150" s="13">
        <v>0</v>
      </c>
      <c r="AB150" s="29">
        <v>0</v>
      </c>
      <c r="AC150" s="13">
        <f t="shared" si="996"/>
        <v>0</v>
      </c>
      <c r="AD150" s="29">
        <v>0</v>
      </c>
      <c r="AE150" s="13">
        <v>0</v>
      </c>
      <c r="AF150" s="29">
        <v>0</v>
      </c>
      <c r="AG150" s="13">
        <f t="shared" si="997"/>
        <v>0</v>
      </c>
      <c r="AH150" s="29">
        <v>0</v>
      </c>
      <c r="AI150" s="13">
        <v>0</v>
      </c>
      <c r="AJ150" s="29">
        <v>0</v>
      </c>
      <c r="AK150" s="13">
        <f t="shared" si="998"/>
        <v>0</v>
      </c>
      <c r="AL150" s="29">
        <v>0</v>
      </c>
      <c r="AM150" s="13">
        <v>0</v>
      </c>
      <c r="AN150" s="29">
        <v>0</v>
      </c>
      <c r="AO150" s="13">
        <f t="shared" si="999"/>
        <v>0</v>
      </c>
      <c r="AP150" s="29">
        <v>0</v>
      </c>
      <c r="AQ150" s="13">
        <v>0</v>
      </c>
      <c r="AR150" s="29">
        <v>0</v>
      </c>
      <c r="AS150" s="13">
        <f t="shared" si="1000"/>
        <v>0</v>
      </c>
      <c r="AT150" s="29">
        <v>0</v>
      </c>
      <c r="AU150" s="13">
        <v>0</v>
      </c>
      <c r="AV150" s="29">
        <v>0</v>
      </c>
      <c r="AW150" s="13">
        <f t="shared" si="1001"/>
        <v>0</v>
      </c>
      <c r="AX150" s="29">
        <v>0</v>
      </c>
      <c r="AY150" s="13">
        <v>0</v>
      </c>
      <c r="AZ150" s="29">
        <v>0</v>
      </c>
    </row>
    <row r="151" spans="1:52" ht="110.25" hidden="1" outlineLevel="1" x14ac:dyDescent="0.25">
      <c r="A151" s="10" t="s">
        <v>396</v>
      </c>
      <c r="B151" s="69" t="s">
        <v>341</v>
      </c>
      <c r="C151" s="41" t="s">
        <v>22</v>
      </c>
      <c r="D151" s="11" t="s">
        <v>54</v>
      </c>
      <c r="E151" s="13">
        <f t="shared" si="1002"/>
        <v>600</v>
      </c>
      <c r="F151" s="13">
        <f t="shared" si="1003"/>
        <v>0</v>
      </c>
      <c r="G151" s="13">
        <f t="shared" si="1004"/>
        <v>600</v>
      </c>
      <c r="H151" s="13">
        <f t="shared" si="1005"/>
        <v>0</v>
      </c>
      <c r="I151" s="13">
        <f t="shared" ref="I151" si="1006">K151</f>
        <v>0</v>
      </c>
      <c r="J151" s="29">
        <v>0</v>
      </c>
      <c r="K151" s="13">
        <v>0</v>
      </c>
      <c r="L151" s="29">
        <v>0</v>
      </c>
      <c r="M151" s="13">
        <f t="shared" si="993"/>
        <v>0</v>
      </c>
      <c r="N151" s="29">
        <v>0</v>
      </c>
      <c r="O151" s="13">
        <v>0</v>
      </c>
      <c r="P151" s="29">
        <v>0</v>
      </c>
      <c r="Q151" s="13">
        <f t="shared" si="994"/>
        <v>0</v>
      </c>
      <c r="R151" s="29">
        <v>0</v>
      </c>
      <c r="S151" s="13">
        <v>0</v>
      </c>
      <c r="T151" s="29">
        <v>0</v>
      </c>
      <c r="U151" s="13">
        <f t="shared" ref="U151" si="1007">W151</f>
        <v>600</v>
      </c>
      <c r="V151" s="48">
        <v>0</v>
      </c>
      <c r="W151" s="76">
        <v>600</v>
      </c>
      <c r="X151" s="49">
        <v>0</v>
      </c>
      <c r="Y151" s="13">
        <f t="shared" si="995"/>
        <v>0</v>
      </c>
      <c r="Z151" s="29">
        <v>0</v>
      </c>
      <c r="AA151" s="13">
        <v>0</v>
      </c>
      <c r="AB151" s="29">
        <v>0</v>
      </c>
      <c r="AC151" s="13">
        <f t="shared" si="996"/>
        <v>0</v>
      </c>
      <c r="AD151" s="29">
        <v>0</v>
      </c>
      <c r="AE151" s="13">
        <v>0</v>
      </c>
      <c r="AF151" s="29">
        <v>0</v>
      </c>
      <c r="AG151" s="13">
        <f t="shared" si="997"/>
        <v>0</v>
      </c>
      <c r="AH151" s="29">
        <v>0</v>
      </c>
      <c r="AI151" s="13">
        <v>0</v>
      </c>
      <c r="AJ151" s="29">
        <v>0</v>
      </c>
      <c r="AK151" s="13">
        <f t="shared" si="998"/>
        <v>0</v>
      </c>
      <c r="AL151" s="29">
        <v>0</v>
      </c>
      <c r="AM151" s="13">
        <v>0</v>
      </c>
      <c r="AN151" s="29">
        <v>0</v>
      </c>
      <c r="AO151" s="13">
        <f t="shared" si="999"/>
        <v>0</v>
      </c>
      <c r="AP151" s="29">
        <v>0</v>
      </c>
      <c r="AQ151" s="13">
        <v>0</v>
      </c>
      <c r="AR151" s="29">
        <v>0</v>
      </c>
      <c r="AS151" s="13">
        <f t="shared" si="1000"/>
        <v>0</v>
      </c>
      <c r="AT151" s="29">
        <v>0</v>
      </c>
      <c r="AU151" s="13">
        <v>0</v>
      </c>
      <c r="AV151" s="29">
        <v>0</v>
      </c>
      <c r="AW151" s="13">
        <f t="shared" si="1001"/>
        <v>0</v>
      </c>
      <c r="AX151" s="29">
        <v>0</v>
      </c>
      <c r="AY151" s="13">
        <v>0</v>
      </c>
      <c r="AZ151" s="29">
        <v>0</v>
      </c>
    </row>
    <row r="152" spans="1:52" ht="63" hidden="1" outlineLevel="1" x14ac:dyDescent="0.25">
      <c r="A152" s="10" t="s">
        <v>397</v>
      </c>
      <c r="B152" s="69" t="s">
        <v>409</v>
      </c>
      <c r="C152" s="41" t="s">
        <v>22</v>
      </c>
      <c r="D152" s="11" t="s">
        <v>54</v>
      </c>
      <c r="E152" s="13">
        <f t="shared" si="1002"/>
        <v>797.09999999999991</v>
      </c>
      <c r="F152" s="13">
        <f t="shared" si="1003"/>
        <v>0</v>
      </c>
      <c r="G152" s="13">
        <f t="shared" si="1004"/>
        <v>797.09999999999991</v>
      </c>
      <c r="H152" s="13">
        <f t="shared" si="1005"/>
        <v>0</v>
      </c>
      <c r="I152" s="13">
        <f t="shared" ref="I152" si="1008">K152</f>
        <v>0</v>
      </c>
      <c r="J152" s="29">
        <v>0</v>
      </c>
      <c r="K152" s="13">
        <v>0</v>
      </c>
      <c r="L152" s="29">
        <v>0</v>
      </c>
      <c r="M152" s="13">
        <f t="shared" si="993"/>
        <v>0</v>
      </c>
      <c r="N152" s="29">
        <v>0</v>
      </c>
      <c r="O152" s="13">
        <v>0</v>
      </c>
      <c r="P152" s="29">
        <v>0</v>
      </c>
      <c r="Q152" s="13">
        <f t="shared" si="994"/>
        <v>0</v>
      </c>
      <c r="R152" s="29">
        <v>0</v>
      </c>
      <c r="S152" s="13">
        <v>0</v>
      </c>
      <c r="T152" s="29">
        <v>0</v>
      </c>
      <c r="U152" s="13">
        <f t="shared" ref="U152" si="1009">W152</f>
        <v>797.09999999999991</v>
      </c>
      <c r="V152" s="48">
        <v>0</v>
      </c>
      <c r="W152" s="76">
        <f>1374.8-577.7</f>
        <v>797.09999999999991</v>
      </c>
      <c r="X152" s="49">
        <v>0</v>
      </c>
      <c r="Y152" s="13">
        <f t="shared" si="995"/>
        <v>0</v>
      </c>
      <c r="Z152" s="29">
        <v>0</v>
      </c>
      <c r="AA152" s="13">
        <v>0</v>
      </c>
      <c r="AB152" s="29">
        <v>0</v>
      </c>
      <c r="AC152" s="13">
        <f t="shared" si="996"/>
        <v>0</v>
      </c>
      <c r="AD152" s="29">
        <v>0</v>
      </c>
      <c r="AE152" s="13">
        <v>0</v>
      </c>
      <c r="AF152" s="29">
        <v>0</v>
      </c>
      <c r="AG152" s="13">
        <f t="shared" si="997"/>
        <v>0</v>
      </c>
      <c r="AH152" s="29">
        <v>0</v>
      </c>
      <c r="AI152" s="13">
        <v>0</v>
      </c>
      <c r="AJ152" s="29">
        <v>0</v>
      </c>
      <c r="AK152" s="13">
        <f t="shared" si="998"/>
        <v>0</v>
      </c>
      <c r="AL152" s="29">
        <v>0</v>
      </c>
      <c r="AM152" s="13">
        <v>0</v>
      </c>
      <c r="AN152" s="29">
        <v>0</v>
      </c>
      <c r="AO152" s="13">
        <f t="shared" si="999"/>
        <v>0</v>
      </c>
      <c r="AP152" s="29">
        <v>0</v>
      </c>
      <c r="AQ152" s="13">
        <v>0</v>
      </c>
      <c r="AR152" s="29">
        <v>0</v>
      </c>
      <c r="AS152" s="13">
        <f t="shared" si="1000"/>
        <v>0</v>
      </c>
      <c r="AT152" s="29">
        <v>0</v>
      </c>
      <c r="AU152" s="13">
        <v>0</v>
      </c>
      <c r="AV152" s="29">
        <v>0</v>
      </c>
      <c r="AW152" s="13">
        <f t="shared" si="1001"/>
        <v>0</v>
      </c>
      <c r="AX152" s="29">
        <v>0</v>
      </c>
      <c r="AY152" s="13">
        <v>0</v>
      </c>
      <c r="AZ152" s="29">
        <v>0</v>
      </c>
    </row>
    <row r="153" spans="1:52" ht="63" hidden="1" outlineLevel="1" x14ac:dyDescent="0.25">
      <c r="A153" s="10" t="s">
        <v>398</v>
      </c>
      <c r="B153" s="69" t="s">
        <v>413</v>
      </c>
      <c r="C153" s="41" t="s">
        <v>22</v>
      </c>
      <c r="D153" s="11" t="s">
        <v>54</v>
      </c>
      <c r="E153" s="13">
        <f t="shared" si="1002"/>
        <v>637.4</v>
      </c>
      <c r="F153" s="13">
        <f t="shared" si="1003"/>
        <v>0</v>
      </c>
      <c r="G153" s="13">
        <f t="shared" si="1004"/>
        <v>637.4</v>
      </c>
      <c r="H153" s="13">
        <f t="shared" si="1005"/>
        <v>0</v>
      </c>
      <c r="I153" s="13">
        <f t="shared" ref="I153" si="1010">K153</f>
        <v>0</v>
      </c>
      <c r="J153" s="29">
        <v>0</v>
      </c>
      <c r="K153" s="13">
        <v>0</v>
      </c>
      <c r="L153" s="29">
        <v>0</v>
      </c>
      <c r="M153" s="13">
        <f t="shared" si="993"/>
        <v>0</v>
      </c>
      <c r="N153" s="29">
        <v>0</v>
      </c>
      <c r="O153" s="13">
        <v>0</v>
      </c>
      <c r="P153" s="29">
        <v>0</v>
      </c>
      <c r="Q153" s="13">
        <f t="shared" si="994"/>
        <v>0</v>
      </c>
      <c r="R153" s="29">
        <v>0</v>
      </c>
      <c r="S153" s="13">
        <v>0</v>
      </c>
      <c r="T153" s="29">
        <v>0</v>
      </c>
      <c r="U153" s="13">
        <f t="shared" ref="U153" si="1011">W153</f>
        <v>637.4</v>
      </c>
      <c r="V153" s="48">
        <v>0</v>
      </c>
      <c r="W153" s="76">
        <v>637.4</v>
      </c>
      <c r="X153" s="49">
        <v>0</v>
      </c>
      <c r="Y153" s="13">
        <f t="shared" si="995"/>
        <v>0</v>
      </c>
      <c r="Z153" s="29">
        <v>0</v>
      </c>
      <c r="AA153" s="13">
        <v>0</v>
      </c>
      <c r="AB153" s="29">
        <v>0</v>
      </c>
      <c r="AC153" s="13">
        <f t="shared" si="996"/>
        <v>0</v>
      </c>
      <c r="AD153" s="29">
        <v>0</v>
      </c>
      <c r="AE153" s="13">
        <v>0</v>
      </c>
      <c r="AF153" s="29">
        <v>0</v>
      </c>
      <c r="AG153" s="13">
        <f t="shared" si="997"/>
        <v>0</v>
      </c>
      <c r="AH153" s="29">
        <v>0</v>
      </c>
      <c r="AI153" s="13">
        <v>0</v>
      </c>
      <c r="AJ153" s="29">
        <v>0</v>
      </c>
      <c r="AK153" s="13">
        <f t="shared" si="998"/>
        <v>0</v>
      </c>
      <c r="AL153" s="29">
        <v>0</v>
      </c>
      <c r="AM153" s="13">
        <v>0</v>
      </c>
      <c r="AN153" s="29">
        <v>0</v>
      </c>
      <c r="AO153" s="13">
        <f t="shared" si="999"/>
        <v>0</v>
      </c>
      <c r="AP153" s="29">
        <v>0</v>
      </c>
      <c r="AQ153" s="13">
        <v>0</v>
      </c>
      <c r="AR153" s="29">
        <v>0</v>
      </c>
      <c r="AS153" s="13">
        <f t="shared" si="1000"/>
        <v>0</v>
      </c>
      <c r="AT153" s="29">
        <v>0</v>
      </c>
      <c r="AU153" s="13">
        <v>0</v>
      </c>
      <c r="AV153" s="29">
        <v>0</v>
      </c>
      <c r="AW153" s="13">
        <f t="shared" si="1001"/>
        <v>0</v>
      </c>
      <c r="AX153" s="29">
        <v>0</v>
      </c>
      <c r="AY153" s="13">
        <v>0</v>
      </c>
      <c r="AZ153" s="29">
        <v>0</v>
      </c>
    </row>
    <row r="154" spans="1:52" ht="78.75" hidden="1" outlineLevel="1" x14ac:dyDescent="0.25">
      <c r="A154" s="10" t="s">
        <v>399</v>
      </c>
      <c r="B154" s="72" t="s">
        <v>412</v>
      </c>
      <c r="C154" s="41" t="s">
        <v>22</v>
      </c>
      <c r="D154" s="11" t="s">
        <v>54</v>
      </c>
      <c r="E154" s="13">
        <f t="shared" si="1002"/>
        <v>1527.8</v>
      </c>
      <c r="F154" s="13">
        <f t="shared" si="1003"/>
        <v>0</v>
      </c>
      <c r="G154" s="13">
        <f t="shared" si="1004"/>
        <v>1527.8</v>
      </c>
      <c r="H154" s="13">
        <f t="shared" si="1005"/>
        <v>0</v>
      </c>
      <c r="I154" s="13">
        <f t="shared" ref="I154" si="1012">K154</f>
        <v>0</v>
      </c>
      <c r="J154" s="29">
        <v>0</v>
      </c>
      <c r="K154" s="13">
        <v>0</v>
      </c>
      <c r="L154" s="29">
        <v>0</v>
      </c>
      <c r="M154" s="13">
        <f t="shared" ref="M154" si="1013">O154</f>
        <v>0</v>
      </c>
      <c r="N154" s="29">
        <v>0</v>
      </c>
      <c r="O154" s="13">
        <v>0</v>
      </c>
      <c r="P154" s="29">
        <v>0</v>
      </c>
      <c r="Q154" s="13">
        <f t="shared" ref="Q154" si="1014">S154</f>
        <v>0</v>
      </c>
      <c r="R154" s="29">
        <v>0</v>
      </c>
      <c r="S154" s="13">
        <v>0</v>
      </c>
      <c r="T154" s="29">
        <v>0</v>
      </c>
      <c r="U154" s="13">
        <f t="shared" ref="U154" si="1015">W154</f>
        <v>1527.8</v>
      </c>
      <c r="V154" s="48">
        <v>0</v>
      </c>
      <c r="W154" s="76">
        <v>1527.8</v>
      </c>
      <c r="X154" s="49">
        <v>0</v>
      </c>
      <c r="Y154" s="13">
        <f t="shared" ref="Y154" si="1016">AA154</f>
        <v>0</v>
      </c>
      <c r="Z154" s="29">
        <v>0</v>
      </c>
      <c r="AA154" s="73">
        <v>0</v>
      </c>
      <c r="AB154" s="29">
        <v>0</v>
      </c>
      <c r="AC154" s="13">
        <f t="shared" ref="AC154" si="1017">AE154</f>
        <v>0</v>
      </c>
      <c r="AD154" s="29">
        <v>0</v>
      </c>
      <c r="AE154" s="13">
        <v>0</v>
      </c>
      <c r="AF154" s="29">
        <v>0</v>
      </c>
      <c r="AG154" s="13">
        <f t="shared" ref="AG154" si="1018">AI154</f>
        <v>0</v>
      </c>
      <c r="AH154" s="29">
        <v>0</v>
      </c>
      <c r="AI154" s="13">
        <v>0</v>
      </c>
      <c r="AJ154" s="29">
        <v>0</v>
      </c>
      <c r="AK154" s="13">
        <f t="shared" ref="AK154" si="1019">AM154</f>
        <v>0</v>
      </c>
      <c r="AL154" s="29">
        <v>0</v>
      </c>
      <c r="AM154" s="13">
        <v>0</v>
      </c>
      <c r="AN154" s="29">
        <v>0</v>
      </c>
      <c r="AO154" s="13">
        <f t="shared" ref="AO154" si="1020">AQ154</f>
        <v>0</v>
      </c>
      <c r="AP154" s="29">
        <v>0</v>
      </c>
      <c r="AQ154" s="13">
        <v>0</v>
      </c>
      <c r="AR154" s="29">
        <v>0</v>
      </c>
      <c r="AS154" s="13">
        <f t="shared" ref="AS154" si="1021">AU154</f>
        <v>0</v>
      </c>
      <c r="AT154" s="29">
        <v>0</v>
      </c>
      <c r="AU154" s="13">
        <v>0</v>
      </c>
      <c r="AV154" s="29">
        <v>0</v>
      </c>
      <c r="AW154" s="13">
        <f t="shared" ref="AW154" si="1022">AY154</f>
        <v>0</v>
      </c>
      <c r="AX154" s="29">
        <v>0</v>
      </c>
      <c r="AY154" s="13">
        <v>0</v>
      </c>
      <c r="AZ154" s="29">
        <v>0</v>
      </c>
    </row>
    <row r="155" spans="1:52" ht="78.75" hidden="1" outlineLevel="1" x14ac:dyDescent="0.25">
      <c r="A155" s="10" t="s">
        <v>400</v>
      </c>
      <c r="B155" s="57" t="s">
        <v>428</v>
      </c>
      <c r="C155" s="41" t="s">
        <v>22</v>
      </c>
      <c r="D155" s="11" t="s">
        <v>54</v>
      </c>
      <c r="E155" s="13">
        <f t="shared" ref="E155:E157" si="1023">I155+M155+Q155+U155+Y155+AC155+AG155+AK155+AO155</f>
        <v>1237.6999999999998</v>
      </c>
      <c r="F155" s="13">
        <f t="shared" ref="F155:F157" si="1024">J155+N155+R155+V155+Z155+AD155+AH155+AL155+AP155</f>
        <v>0</v>
      </c>
      <c r="G155" s="13">
        <f t="shared" ref="G155:G157" si="1025">K155+O155+S155+W155+AA155+AE155+AI155+AM155+AQ155</f>
        <v>1237.6999999999998</v>
      </c>
      <c r="H155" s="13">
        <f t="shared" ref="H155:H157" si="1026">L155+P155+T155+X155+AB155+AF155+AJ155+AN155+AR155</f>
        <v>0</v>
      </c>
      <c r="I155" s="13">
        <f t="shared" ref="I155:I157" si="1027">K155</f>
        <v>0</v>
      </c>
      <c r="J155" s="29">
        <v>0</v>
      </c>
      <c r="K155" s="13">
        <v>0</v>
      </c>
      <c r="L155" s="29">
        <v>0</v>
      </c>
      <c r="M155" s="13">
        <f t="shared" ref="M155:M157" si="1028">O155</f>
        <v>0</v>
      </c>
      <c r="N155" s="29">
        <v>0</v>
      </c>
      <c r="O155" s="13">
        <v>0</v>
      </c>
      <c r="P155" s="29">
        <v>0</v>
      </c>
      <c r="Q155" s="13">
        <f t="shared" ref="Q155:Q157" si="1029">S155</f>
        <v>0</v>
      </c>
      <c r="R155" s="29">
        <v>0</v>
      </c>
      <c r="S155" s="13">
        <v>0</v>
      </c>
      <c r="T155" s="29">
        <v>0</v>
      </c>
      <c r="U155" s="13">
        <f t="shared" ref="U155:U157" si="1030">W155</f>
        <v>0</v>
      </c>
      <c r="V155" s="48">
        <v>0</v>
      </c>
      <c r="W155" s="76">
        <v>0</v>
      </c>
      <c r="X155" s="49">
        <v>0</v>
      </c>
      <c r="Y155" s="13">
        <f t="shared" ref="Y155:Y157" si="1031">AA155</f>
        <v>1237.6999999999998</v>
      </c>
      <c r="Z155" s="48">
        <v>0</v>
      </c>
      <c r="AA155" s="58">
        <f>1815.1-577.4</f>
        <v>1237.6999999999998</v>
      </c>
      <c r="AB155" s="49">
        <v>0</v>
      </c>
      <c r="AC155" s="13">
        <f t="shared" ref="AC155:AC157" si="1032">AE155</f>
        <v>0</v>
      </c>
      <c r="AD155" s="29">
        <v>0</v>
      </c>
      <c r="AE155" s="13">
        <v>0</v>
      </c>
      <c r="AF155" s="29">
        <v>0</v>
      </c>
      <c r="AG155" s="13">
        <f t="shared" ref="AG155:AG157" si="1033">AI155</f>
        <v>0</v>
      </c>
      <c r="AH155" s="29">
        <v>0</v>
      </c>
      <c r="AI155" s="13">
        <v>0</v>
      </c>
      <c r="AJ155" s="29">
        <v>0</v>
      </c>
      <c r="AK155" s="13">
        <f t="shared" ref="AK155:AK157" si="1034">AM155</f>
        <v>0</v>
      </c>
      <c r="AL155" s="29">
        <v>0</v>
      </c>
      <c r="AM155" s="13">
        <v>0</v>
      </c>
      <c r="AN155" s="29">
        <v>0</v>
      </c>
      <c r="AO155" s="13">
        <f t="shared" ref="AO155:AO157" si="1035">AQ155</f>
        <v>0</v>
      </c>
      <c r="AP155" s="29">
        <v>0</v>
      </c>
      <c r="AQ155" s="13">
        <v>0</v>
      </c>
      <c r="AR155" s="29">
        <v>0</v>
      </c>
      <c r="AS155" s="13">
        <f t="shared" ref="AS155:AS157" si="1036">AU155</f>
        <v>0</v>
      </c>
      <c r="AT155" s="29">
        <v>0</v>
      </c>
      <c r="AU155" s="13">
        <v>0</v>
      </c>
      <c r="AV155" s="29">
        <v>0</v>
      </c>
      <c r="AW155" s="13">
        <f t="shared" ref="AW155:AW157" si="1037">AY155</f>
        <v>0</v>
      </c>
      <c r="AX155" s="29">
        <v>0</v>
      </c>
      <c r="AY155" s="13">
        <v>0</v>
      </c>
      <c r="AZ155" s="29">
        <v>0</v>
      </c>
    </row>
    <row r="156" spans="1:52" ht="63" hidden="1" outlineLevel="1" x14ac:dyDescent="0.25">
      <c r="A156" s="10" t="s">
        <v>401</v>
      </c>
      <c r="B156" s="57" t="s">
        <v>459</v>
      </c>
      <c r="C156" s="41" t="s">
        <v>22</v>
      </c>
      <c r="D156" s="11" t="s">
        <v>54</v>
      </c>
      <c r="E156" s="13">
        <f t="shared" si="1023"/>
        <v>5206.3</v>
      </c>
      <c r="F156" s="13">
        <f t="shared" si="1024"/>
        <v>0</v>
      </c>
      <c r="G156" s="13">
        <f t="shared" si="1025"/>
        <v>5206.3</v>
      </c>
      <c r="H156" s="13">
        <f t="shared" si="1026"/>
        <v>0</v>
      </c>
      <c r="I156" s="13">
        <f t="shared" si="1027"/>
        <v>0</v>
      </c>
      <c r="J156" s="29">
        <v>0</v>
      </c>
      <c r="K156" s="13">
        <v>0</v>
      </c>
      <c r="L156" s="29">
        <v>0</v>
      </c>
      <c r="M156" s="13">
        <f t="shared" si="1028"/>
        <v>0</v>
      </c>
      <c r="N156" s="29">
        <v>0</v>
      </c>
      <c r="O156" s="13">
        <v>0</v>
      </c>
      <c r="P156" s="29">
        <v>0</v>
      </c>
      <c r="Q156" s="13">
        <f t="shared" si="1029"/>
        <v>0</v>
      </c>
      <c r="R156" s="29">
        <v>0</v>
      </c>
      <c r="S156" s="13">
        <v>0</v>
      </c>
      <c r="T156" s="29">
        <v>0</v>
      </c>
      <c r="U156" s="13">
        <f t="shared" si="1030"/>
        <v>0</v>
      </c>
      <c r="V156" s="48">
        <v>0</v>
      </c>
      <c r="W156" s="76">
        <v>0</v>
      </c>
      <c r="X156" s="49">
        <v>0</v>
      </c>
      <c r="Y156" s="13">
        <f t="shared" si="1031"/>
        <v>5206.3</v>
      </c>
      <c r="Z156" s="48">
        <v>0</v>
      </c>
      <c r="AA156" s="58">
        <f>4710.2+496.1</f>
        <v>5206.3</v>
      </c>
      <c r="AB156" s="49">
        <v>0</v>
      </c>
      <c r="AC156" s="13">
        <f t="shared" si="1032"/>
        <v>0</v>
      </c>
      <c r="AD156" s="29">
        <v>0</v>
      </c>
      <c r="AE156" s="13">
        <v>0</v>
      </c>
      <c r="AF156" s="29">
        <v>0</v>
      </c>
      <c r="AG156" s="13">
        <f t="shared" si="1033"/>
        <v>0</v>
      </c>
      <c r="AH156" s="29">
        <v>0</v>
      </c>
      <c r="AI156" s="13">
        <v>0</v>
      </c>
      <c r="AJ156" s="29">
        <v>0</v>
      </c>
      <c r="AK156" s="13">
        <f t="shared" si="1034"/>
        <v>0</v>
      </c>
      <c r="AL156" s="29">
        <v>0</v>
      </c>
      <c r="AM156" s="13">
        <v>0</v>
      </c>
      <c r="AN156" s="29">
        <v>0</v>
      </c>
      <c r="AO156" s="13">
        <f t="shared" si="1035"/>
        <v>0</v>
      </c>
      <c r="AP156" s="29">
        <v>0</v>
      </c>
      <c r="AQ156" s="13">
        <v>0</v>
      </c>
      <c r="AR156" s="29">
        <v>0</v>
      </c>
      <c r="AS156" s="13">
        <f t="shared" si="1036"/>
        <v>0</v>
      </c>
      <c r="AT156" s="29">
        <v>0</v>
      </c>
      <c r="AU156" s="13">
        <v>0</v>
      </c>
      <c r="AV156" s="29">
        <v>0</v>
      </c>
      <c r="AW156" s="13">
        <f t="shared" si="1037"/>
        <v>0</v>
      </c>
      <c r="AX156" s="29">
        <v>0</v>
      </c>
      <c r="AY156" s="13">
        <v>0</v>
      </c>
      <c r="AZ156" s="29">
        <v>0</v>
      </c>
    </row>
    <row r="157" spans="1:52" ht="63" hidden="1" outlineLevel="1" x14ac:dyDescent="0.25">
      <c r="A157" s="10" t="s">
        <v>407</v>
      </c>
      <c r="B157" s="64" t="s">
        <v>429</v>
      </c>
      <c r="C157" s="41" t="s">
        <v>22</v>
      </c>
      <c r="D157" s="11" t="s">
        <v>54</v>
      </c>
      <c r="E157" s="13">
        <f t="shared" si="1023"/>
        <v>3187.8</v>
      </c>
      <c r="F157" s="13">
        <f t="shared" si="1024"/>
        <v>0</v>
      </c>
      <c r="G157" s="13">
        <f t="shared" si="1025"/>
        <v>3187.8</v>
      </c>
      <c r="H157" s="13">
        <f t="shared" si="1026"/>
        <v>0</v>
      </c>
      <c r="I157" s="13">
        <f t="shared" si="1027"/>
        <v>0</v>
      </c>
      <c r="J157" s="29">
        <v>0</v>
      </c>
      <c r="K157" s="13">
        <v>0</v>
      </c>
      <c r="L157" s="29">
        <v>0</v>
      </c>
      <c r="M157" s="13">
        <f t="shared" si="1028"/>
        <v>0</v>
      </c>
      <c r="N157" s="29">
        <v>0</v>
      </c>
      <c r="O157" s="13">
        <v>0</v>
      </c>
      <c r="P157" s="29">
        <v>0</v>
      </c>
      <c r="Q157" s="13">
        <f t="shared" si="1029"/>
        <v>0</v>
      </c>
      <c r="R157" s="29">
        <v>0</v>
      </c>
      <c r="S157" s="13">
        <v>0</v>
      </c>
      <c r="T157" s="29">
        <v>0</v>
      </c>
      <c r="U157" s="13">
        <f t="shared" si="1030"/>
        <v>0</v>
      </c>
      <c r="V157" s="48">
        <v>0</v>
      </c>
      <c r="W157" s="76">
        <v>0</v>
      </c>
      <c r="X157" s="49">
        <v>0</v>
      </c>
      <c r="Y157" s="13">
        <f t="shared" si="1031"/>
        <v>3187.8</v>
      </c>
      <c r="Z157" s="48">
        <v>0</v>
      </c>
      <c r="AA157" s="81">
        <f>4489.6-1301.8</f>
        <v>3187.8</v>
      </c>
      <c r="AB157" s="49">
        <v>0</v>
      </c>
      <c r="AC157" s="13">
        <f t="shared" si="1032"/>
        <v>0</v>
      </c>
      <c r="AD157" s="29">
        <v>0</v>
      </c>
      <c r="AE157" s="13">
        <v>0</v>
      </c>
      <c r="AF157" s="29">
        <v>0</v>
      </c>
      <c r="AG157" s="13">
        <f t="shared" si="1033"/>
        <v>0</v>
      </c>
      <c r="AH157" s="29">
        <v>0</v>
      </c>
      <c r="AI157" s="13">
        <v>0</v>
      </c>
      <c r="AJ157" s="29">
        <v>0</v>
      </c>
      <c r="AK157" s="13">
        <f t="shared" si="1034"/>
        <v>0</v>
      </c>
      <c r="AL157" s="29">
        <v>0</v>
      </c>
      <c r="AM157" s="13">
        <v>0</v>
      </c>
      <c r="AN157" s="29">
        <v>0</v>
      </c>
      <c r="AO157" s="13">
        <f t="shared" si="1035"/>
        <v>0</v>
      </c>
      <c r="AP157" s="29">
        <v>0</v>
      </c>
      <c r="AQ157" s="13">
        <v>0</v>
      </c>
      <c r="AR157" s="29">
        <v>0</v>
      </c>
      <c r="AS157" s="13">
        <f t="shared" si="1036"/>
        <v>0</v>
      </c>
      <c r="AT157" s="29">
        <v>0</v>
      </c>
      <c r="AU157" s="13">
        <v>0</v>
      </c>
      <c r="AV157" s="29">
        <v>0</v>
      </c>
      <c r="AW157" s="13">
        <f t="shared" si="1037"/>
        <v>0</v>
      </c>
      <c r="AX157" s="29">
        <v>0</v>
      </c>
      <c r="AY157" s="13">
        <v>0</v>
      </c>
      <c r="AZ157" s="29">
        <v>0</v>
      </c>
    </row>
    <row r="158" spans="1:52" ht="63" hidden="1" outlineLevel="1" x14ac:dyDescent="0.25">
      <c r="A158" s="10" t="s">
        <v>408</v>
      </c>
      <c r="B158" s="57" t="s">
        <v>430</v>
      </c>
      <c r="C158" s="41" t="s">
        <v>22</v>
      </c>
      <c r="D158" s="11" t="s">
        <v>54</v>
      </c>
      <c r="E158" s="13">
        <f t="shared" ref="E158:E159" si="1038">I158+M158+Q158+U158+Y158+AC158+AG158+AK158+AO158</f>
        <v>4930.6000000000004</v>
      </c>
      <c r="F158" s="13">
        <f t="shared" ref="F158:F159" si="1039">J158+N158+R158+V158+Z158+AD158+AH158+AL158+AP158</f>
        <v>0</v>
      </c>
      <c r="G158" s="13">
        <f t="shared" ref="G158:G159" si="1040">K158+O158+S158+W158+AA158+AE158+AI158+AM158+AQ158</f>
        <v>4930.6000000000004</v>
      </c>
      <c r="H158" s="13">
        <f t="shared" ref="H158:H159" si="1041">L158+P158+T158+X158+AB158+AF158+AJ158+AN158+AR158</f>
        <v>0</v>
      </c>
      <c r="I158" s="13">
        <f t="shared" ref="I158:I159" si="1042">K158</f>
        <v>0</v>
      </c>
      <c r="J158" s="29">
        <v>0</v>
      </c>
      <c r="K158" s="13">
        <v>0</v>
      </c>
      <c r="L158" s="29">
        <v>0</v>
      </c>
      <c r="M158" s="13">
        <f t="shared" ref="M158:M159" si="1043">O158</f>
        <v>0</v>
      </c>
      <c r="N158" s="29">
        <v>0</v>
      </c>
      <c r="O158" s="13">
        <v>0</v>
      </c>
      <c r="P158" s="29">
        <v>0</v>
      </c>
      <c r="Q158" s="13">
        <f t="shared" ref="Q158:Q159" si="1044">S158</f>
        <v>0</v>
      </c>
      <c r="R158" s="29">
        <v>0</v>
      </c>
      <c r="S158" s="13">
        <v>0</v>
      </c>
      <c r="T158" s="29">
        <v>0</v>
      </c>
      <c r="U158" s="13">
        <f t="shared" ref="U158:U159" si="1045">W158</f>
        <v>0</v>
      </c>
      <c r="V158" s="48">
        <v>0</v>
      </c>
      <c r="W158" s="76">
        <v>0</v>
      </c>
      <c r="X158" s="49">
        <v>0</v>
      </c>
      <c r="Y158" s="13">
        <f t="shared" ref="Y158:Y159" si="1046">AA158</f>
        <v>4930.6000000000004</v>
      </c>
      <c r="Z158" s="48">
        <v>0</v>
      </c>
      <c r="AA158" s="61">
        <f>7609-2678.4</f>
        <v>4930.6000000000004</v>
      </c>
      <c r="AB158" s="49">
        <v>0</v>
      </c>
      <c r="AC158" s="13">
        <f t="shared" ref="AC158:AC159" si="1047">AE158</f>
        <v>0</v>
      </c>
      <c r="AD158" s="29">
        <v>0</v>
      </c>
      <c r="AE158" s="13">
        <v>0</v>
      </c>
      <c r="AF158" s="29">
        <v>0</v>
      </c>
      <c r="AG158" s="13">
        <f t="shared" ref="AG158:AG159" si="1048">AI158</f>
        <v>0</v>
      </c>
      <c r="AH158" s="29">
        <v>0</v>
      </c>
      <c r="AI158" s="13">
        <v>0</v>
      </c>
      <c r="AJ158" s="29">
        <v>0</v>
      </c>
      <c r="AK158" s="13">
        <f t="shared" ref="AK158:AK159" si="1049">AM158</f>
        <v>0</v>
      </c>
      <c r="AL158" s="29">
        <v>0</v>
      </c>
      <c r="AM158" s="13">
        <v>0</v>
      </c>
      <c r="AN158" s="29">
        <v>0</v>
      </c>
      <c r="AO158" s="13">
        <f t="shared" ref="AO158:AO159" si="1050">AQ158</f>
        <v>0</v>
      </c>
      <c r="AP158" s="29">
        <v>0</v>
      </c>
      <c r="AQ158" s="13">
        <v>0</v>
      </c>
      <c r="AR158" s="29">
        <v>0</v>
      </c>
      <c r="AS158" s="13">
        <f t="shared" ref="AS158:AS159" si="1051">AU158</f>
        <v>0</v>
      </c>
      <c r="AT158" s="29">
        <v>0</v>
      </c>
      <c r="AU158" s="13">
        <v>0</v>
      </c>
      <c r="AV158" s="29">
        <v>0</v>
      </c>
      <c r="AW158" s="13">
        <f t="shared" ref="AW158:AW159" si="1052">AY158</f>
        <v>0</v>
      </c>
      <c r="AX158" s="29">
        <v>0</v>
      </c>
      <c r="AY158" s="13">
        <v>0</v>
      </c>
      <c r="AZ158" s="29">
        <v>0</v>
      </c>
    </row>
    <row r="159" spans="1:52" ht="47.25" hidden="1" outlineLevel="1" x14ac:dyDescent="0.25">
      <c r="A159" s="10" t="s">
        <v>410</v>
      </c>
      <c r="B159" s="57" t="s">
        <v>431</v>
      </c>
      <c r="C159" s="41" t="s">
        <v>22</v>
      </c>
      <c r="D159" s="11" t="s">
        <v>54</v>
      </c>
      <c r="E159" s="13">
        <f t="shared" si="1038"/>
        <v>1460.6</v>
      </c>
      <c r="F159" s="13">
        <f t="shared" si="1039"/>
        <v>0</v>
      </c>
      <c r="G159" s="13">
        <f t="shared" si="1040"/>
        <v>1460.6</v>
      </c>
      <c r="H159" s="13">
        <f t="shared" si="1041"/>
        <v>0</v>
      </c>
      <c r="I159" s="13">
        <f t="shared" si="1042"/>
        <v>0</v>
      </c>
      <c r="J159" s="29">
        <v>0</v>
      </c>
      <c r="K159" s="13">
        <v>0</v>
      </c>
      <c r="L159" s="29">
        <v>0</v>
      </c>
      <c r="M159" s="13">
        <f t="shared" si="1043"/>
        <v>0</v>
      </c>
      <c r="N159" s="29">
        <v>0</v>
      </c>
      <c r="O159" s="13">
        <v>0</v>
      </c>
      <c r="P159" s="29">
        <v>0</v>
      </c>
      <c r="Q159" s="13">
        <f t="shared" si="1044"/>
        <v>0</v>
      </c>
      <c r="R159" s="29">
        <v>0</v>
      </c>
      <c r="S159" s="13">
        <v>0</v>
      </c>
      <c r="T159" s="29">
        <v>0</v>
      </c>
      <c r="U159" s="13">
        <f t="shared" si="1045"/>
        <v>0</v>
      </c>
      <c r="V159" s="48">
        <v>0</v>
      </c>
      <c r="W159" s="76">
        <v>0</v>
      </c>
      <c r="X159" s="49">
        <v>0</v>
      </c>
      <c r="Y159" s="13">
        <f t="shared" si="1046"/>
        <v>1460.6</v>
      </c>
      <c r="Z159" s="48">
        <v>0</v>
      </c>
      <c r="AA159" s="58">
        <f>2356.2-895.6</f>
        <v>1460.6</v>
      </c>
      <c r="AB159" s="49">
        <v>0</v>
      </c>
      <c r="AC159" s="13">
        <f t="shared" si="1047"/>
        <v>0</v>
      </c>
      <c r="AD159" s="29">
        <v>0</v>
      </c>
      <c r="AE159" s="13">
        <v>0</v>
      </c>
      <c r="AF159" s="29">
        <v>0</v>
      </c>
      <c r="AG159" s="13">
        <f t="shared" si="1048"/>
        <v>0</v>
      </c>
      <c r="AH159" s="29">
        <v>0</v>
      </c>
      <c r="AI159" s="13">
        <v>0</v>
      </c>
      <c r="AJ159" s="29">
        <v>0</v>
      </c>
      <c r="AK159" s="13">
        <f t="shared" si="1049"/>
        <v>0</v>
      </c>
      <c r="AL159" s="29">
        <v>0</v>
      </c>
      <c r="AM159" s="13">
        <v>0</v>
      </c>
      <c r="AN159" s="29">
        <v>0</v>
      </c>
      <c r="AO159" s="13">
        <f t="shared" si="1050"/>
        <v>0</v>
      </c>
      <c r="AP159" s="29">
        <v>0</v>
      </c>
      <c r="AQ159" s="13">
        <v>0</v>
      </c>
      <c r="AR159" s="29">
        <v>0</v>
      </c>
      <c r="AS159" s="13">
        <f t="shared" si="1051"/>
        <v>0</v>
      </c>
      <c r="AT159" s="29">
        <v>0</v>
      </c>
      <c r="AU159" s="13">
        <v>0</v>
      </c>
      <c r="AV159" s="29">
        <v>0</v>
      </c>
      <c r="AW159" s="13">
        <f t="shared" si="1052"/>
        <v>0</v>
      </c>
      <c r="AX159" s="29">
        <v>0</v>
      </c>
      <c r="AY159" s="13">
        <v>0</v>
      </c>
      <c r="AZ159" s="29">
        <v>0</v>
      </c>
    </row>
    <row r="160" spans="1:52" ht="63" hidden="1" outlineLevel="1" x14ac:dyDescent="0.25">
      <c r="A160" s="10" t="s">
        <v>411</v>
      </c>
      <c r="B160" s="69" t="s">
        <v>424</v>
      </c>
      <c r="C160" s="41" t="s">
        <v>22</v>
      </c>
      <c r="D160" s="11" t="s">
        <v>54</v>
      </c>
      <c r="E160" s="13">
        <f t="shared" ref="E160" si="1053">I160+M160+Q160+U160+Y160+AC160+AG160+AK160+AO160</f>
        <v>10392.700000000001</v>
      </c>
      <c r="F160" s="13">
        <f t="shared" ref="F160" si="1054">J160+N160+R160+V160+Z160+AD160+AH160+AL160+AP160</f>
        <v>0</v>
      </c>
      <c r="G160" s="13">
        <f t="shared" ref="G160" si="1055">K160+O160+S160+W160+AA160+AE160+AI160+AM160+AQ160</f>
        <v>10392.700000000001</v>
      </c>
      <c r="H160" s="13">
        <f t="shared" ref="H160" si="1056">L160+P160+T160+X160+AB160+AF160+AJ160+AN160+AR160</f>
        <v>0</v>
      </c>
      <c r="I160" s="13">
        <f t="shared" ref="I160" si="1057">K160</f>
        <v>0</v>
      </c>
      <c r="J160" s="29">
        <v>0</v>
      </c>
      <c r="K160" s="13">
        <v>0</v>
      </c>
      <c r="L160" s="29">
        <v>0</v>
      </c>
      <c r="M160" s="13">
        <f t="shared" ref="M160" si="1058">O160</f>
        <v>0</v>
      </c>
      <c r="N160" s="29">
        <v>0</v>
      </c>
      <c r="O160" s="13">
        <v>0</v>
      </c>
      <c r="P160" s="29">
        <v>0</v>
      </c>
      <c r="Q160" s="13">
        <f t="shared" ref="Q160" si="1059">S160</f>
        <v>0</v>
      </c>
      <c r="R160" s="29">
        <v>0</v>
      </c>
      <c r="S160" s="13">
        <v>0</v>
      </c>
      <c r="T160" s="29">
        <v>0</v>
      </c>
      <c r="U160" s="13">
        <f t="shared" ref="U160" si="1060">W160</f>
        <v>0</v>
      </c>
      <c r="V160" s="48">
        <v>0</v>
      </c>
      <c r="W160" s="76">
        <v>0</v>
      </c>
      <c r="X160" s="49">
        <v>0</v>
      </c>
      <c r="Y160" s="13">
        <f t="shared" ref="Y160" si="1061">AA160</f>
        <v>10392.700000000001</v>
      </c>
      <c r="Z160" s="29">
        <v>0</v>
      </c>
      <c r="AA160" s="74">
        <v>10392.700000000001</v>
      </c>
      <c r="AB160" s="29">
        <v>0</v>
      </c>
      <c r="AC160" s="13">
        <f t="shared" ref="AC160" si="1062">AE160</f>
        <v>0</v>
      </c>
      <c r="AD160" s="29">
        <v>0</v>
      </c>
      <c r="AE160" s="13">
        <v>0</v>
      </c>
      <c r="AF160" s="29">
        <v>0</v>
      </c>
      <c r="AG160" s="13">
        <f t="shared" ref="AG160" si="1063">AI160</f>
        <v>0</v>
      </c>
      <c r="AH160" s="29">
        <v>0</v>
      </c>
      <c r="AI160" s="13">
        <v>0</v>
      </c>
      <c r="AJ160" s="29">
        <v>0</v>
      </c>
      <c r="AK160" s="13">
        <f t="shared" ref="AK160" si="1064">AM160</f>
        <v>0</v>
      </c>
      <c r="AL160" s="29">
        <v>0</v>
      </c>
      <c r="AM160" s="13">
        <v>0</v>
      </c>
      <c r="AN160" s="29">
        <v>0</v>
      </c>
      <c r="AO160" s="13">
        <f t="shared" ref="AO160" si="1065">AQ160</f>
        <v>0</v>
      </c>
      <c r="AP160" s="29">
        <v>0</v>
      </c>
      <c r="AQ160" s="13">
        <v>0</v>
      </c>
      <c r="AR160" s="29">
        <v>0</v>
      </c>
      <c r="AS160" s="13">
        <f t="shared" ref="AS160" si="1066">AU160</f>
        <v>0</v>
      </c>
      <c r="AT160" s="29">
        <v>0</v>
      </c>
      <c r="AU160" s="13">
        <v>0</v>
      </c>
      <c r="AV160" s="29">
        <v>0</v>
      </c>
      <c r="AW160" s="13">
        <f t="shared" ref="AW160" si="1067">AY160</f>
        <v>0</v>
      </c>
      <c r="AX160" s="29">
        <v>0</v>
      </c>
      <c r="AY160" s="13">
        <v>0</v>
      </c>
      <c r="AZ160" s="29">
        <v>0</v>
      </c>
    </row>
    <row r="161" spans="1:52" ht="63" hidden="1" outlineLevel="1" x14ac:dyDescent="0.25">
      <c r="A161" s="10" t="s">
        <v>449</v>
      </c>
      <c r="B161" s="69" t="s">
        <v>425</v>
      </c>
      <c r="C161" s="41" t="s">
        <v>22</v>
      </c>
      <c r="D161" s="11" t="s">
        <v>54</v>
      </c>
      <c r="E161" s="13">
        <f t="shared" ref="E161" si="1068">I161+M161+Q161+U161+Y161+AC161+AG161+AK161+AO161</f>
        <v>2378.8999999999996</v>
      </c>
      <c r="F161" s="13">
        <f t="shared" ref="F161" si="1069">J161+N161+R161+V161+Z161+AD161+AH161+AL161+AP161</f>
        <v>0</v>
      </c>
      <c r="G161" s="13">
        <f t="shared" ref="G161" si="1070">K161+O161+S161+W161+AA161+AE161+AI161+AM161+AQ161</f>
        <v>2378.8999999999996</v>
      </c>
      <c r="H161" s="13">
        <f t="shared" ref="H161" si="1071">L161+P161+T161+X161+AB161+AF161+AJ161+AN161+AR161</f>
        <v>0</v>
      </c>
      <c r="I161" s="13">
        <f t="shared" ref="I161" si="1072">K161</f>
        <v>0</v>
      </c>
      <c r="J161" s="29">
        <v>0</v>
      </c>
      <c r="K161" s="13">
        <v>0</v>
      </c>
      <c r="L161" s="29">
        <v>0</v>
      </c>
      <c r="M161" s="13">
        <f t="shared" ref="M161" si="1073">O161</f>
        <v>0</v>
      </c>
      <c r="N161" s="29">
        <v>0</v>
      </c>
      <c r="O161" s="13">
        <v>0</v>
      </c>
      <c r="P161" s="29">
        <v>0</v>
      </c>
      <c r="Q161" s="13">
        <f t="shared" ref="Q161" si="1074">S161</f>
        <v>0</v>
      </c>
      <c r="R161" s="29">
        <v>0</v>
      </c>
      <c r="S161" s="13">
        <v>0</v>
      </c>
      <c r="T161" s="29">
        <v>0</v>
      </c>
      <c r="U161" s="13">
        <f t="shared" ref="U161" si="1075">W161</f>
        <v>0</v>
      </c>
      <c r="V161" s="48">
        <v>0</v>
      </c>
      <c r="W161" s="76">
        <v>0</v>
      </c>
      <c r="X161" s="49">
        <v>0</v>
      </c>
      <c r="Y161" s="13">
        <f t="shared" ref="Y161" si="1076">AA161</f>
        <v>2378.8999999999996</v>
      </c>
      <c r="Z161" s="29">
        <v>0</v>
      </c>
      <c r="AA161" s="13">
        <f>6439.4-4060.5</f>
        <v>2378.8999999999996</v>
      </c>
      <c r="AB161" s="29">
        <v>0</v>
      </c>
      <c r="AC161" s="13">
        <f t="shared" ref="AC161" si="1077">AE161</f>
        <v>0</v>
      </c>
      <c r="AD161" s="29">
        <v>0</v>
      </c>
      <c r="AE161" s="13">
        <v>0</v>
      </c>
      <c r="AF161" s="29">
        <v>0</v>
      </c>
      <c r="AG161" s="13">
        <f t="shared" ref="AG161" si="1078">AI161</f>
        <v>0</v>
      </c>
      <c r="AH161" s="29">
        <v>0</v>
      </c>
      <c r="AI161" s="13">
        <v>0</v>
      </c>
      <c r="AJ161" s="29">
        <v>0</v>
      </c>
      <c r="AK161" s="13">
        <f t="shared" ref="AK161" si="1079">AM161</f>
        <v>0</v>
      </c>
      <c r="AL161" s="29">
        <v>0</v>
      </c>
      <c r="AM161" s="13">
        <v>0</v>
      </c>
      <c r="AN161" s="29">
        <v>0</v>
      </c>
      <c r="AO161" s="13">
        <f t="shared" ref="AO161" si="1080">AQ161</f>
        <v>0</v>
      </c>
      <c r="AP161" s="29">
        <v>0</v>
      </c>
      <c r="AQ161" s="13">
        <v>0</v>
      </c>
      <c r="AR161" s="29">
        <v>0</v>
      </c>
      <c r="AS161" s="13">
        <f t="shared" ref="AS161" si="1081">AU161</f>
        <v>0</v>
      </c>
      <c r="AT161" s="29">
        <v>0</v>
      </c>
      <c r="AU161" s="13">
        <v>0</v>
      </c>
      <c r="AV161" s="29">
        <v>0</v>
      </c>
      <c r="AW161" s="13">
        <f t="shared" ref="AW161" si="1082">AY161</f>
        <v>0</v>
      </c>
      <c r="AX161" s="29">
        <v>0</v>
      </c>
      <c r="AY161" s="13">
        <v>0</v>
      </c>
      <c r="AZ161" s="29">
        <v>0</v>
      </c>
    </row>
    <row r="162" spans="1:52" ht="63" hidden="1" outlineLevel="1" x14ac:dyDescent="0.25">
      <c r="A162" s="10" t="s">
        <v>450</v>
      </c>
      <c r="B162" s="69" t="s">
        <v>426</v>
      </c>
      <c r="C162" s="41" t="s">
        <v>22</v>
      </c>
      <c r="D162" s="11" t="s">
        <v>54</v>
      </c>
      <c r="E162" s="13">
        <f t="shared" ref="E162" si="1083">I162+M162+Q162+U162+Y162+AC162+AG162+AK162+AO162</f>
        <v>2575</v>
      </c>
      <c r="F162" s="13">
        <f t="shared" ref="F162" si="1084">J162+N162+R162+V162+Z162+AD162+AH162+AL162+AP162</f>
        <v>0</v>
      </c>
      <c r="G162" s="13">
        <f t="shared" ref="G162" si="1085">K162+O162+S162+W162+AA162+AE162+AI162+AM162+AQ162</f>
        <v>2575</v>
      </c>
      <c r="H162" s="13">
        <f t="shared" ref="H162" si="1086">L162+P162+T162+X162+AB162+AF162+AJ162+AN162+AR162</f>
        <v>0</v>
      </c>
      <c r="I162" s="13">
        <f t="shared" ref="I162" si="1087">K162</f>
        <v>0</v>
      </c>
      <c r="J162" s="29">
        <v>0</v>
      </c>
      <c r="K162" s="13">
        <v>0</v>
      </c>
      <c r="L162" s="29">
        <v>0</v>
      </c>
      <c r="M162" s="13">
        <f t="shared" ref="M162" si="1088">O162</f>
        <v>0</v>
      </c>
      <c r="N162" s="29">
        <v>0</v>
      </c>
      <c r="O162" s="13">
        <v>0</v>
      </c>
      <c r="P162" s="29">
        <v>0</v>
      </c>
      <c r="Q162" s="13">
        <f t="shared" ref="Q162" si="1089">S162</f>
        <v>0</v>
      </c>
      <c r="R162" s="29">
        <v>0</v>
      </c>
      <c r="S162" s="13">
        <v>0</v>
      </c>
      <c r="T162" s="29">
        <v>0</v>
      </c>
      <c r="U162" s="13">
        <f t="shared" ref="U162" si="1090">W162</f>
        <v>0</v>
      </c>
      <c r="V162" s="48">
        <v>0</v>
      </c>
      <c r="W162" s="76">
        <v>0</v>
      </c>
      <c r="X162" s="49">
        <v>0</v>
      </c>
      <c r="Y162" s="13">
        <f t="shared" ref="Y162" si="1091">AA162</f>
        <v>2575</v>
      </c>
      <c r="Z162" s="29">
        <v>0</v>
      </c>
      <c r="AA162" s="13">
        <v>2575</v>
      </c>
      <c r="AB162" s="29">
        <v>0</v>
      </c>
      <c r="AC162" s="13">
        <f t="shared" ref="AC162" si="1092">AE162</f>
        <v>0</v>
      </c>
      <c r="AD162" s="29">
        <v>0</v>
      </c>
      <c r="AE162" s="13">
        <v>0</v>
      </c>
      <c r="AF162" s="29">
        <v>0</v>
      </c>
      <c r="AG162" s="13">
        <f t="shared" ref="AG162" si="1093">AI162</f>
        <v>0</v>
      </c>
      <c r="AH162" s="29">
        <v>0</v>
      </c>
      <c r="AI162" s="13">
        <v>0</v>
      </c>
      <c r="AJ162" s="29">
        <v>0</v>
      </c>
      <c r="AK162" s="13">
        <f t="shared" ref="AK162" si="1094">AM162</f>
        <v>0</v>
      </c>
      <c r="AL162" s="29">
        <v>0</v>
      </c>
      <c r="AM162" s="13">
        <v>0</v>
      </c>
      <c r="AN162" s="29">
        <v>0</v>
      </c>
      <c r="AO162" s="13">
        <f t="shared" ref="AO162" si="1095">AQ162</f>
        <v>0</v>
      </c>
      <c r="AP162" s="29">
        <v>0</v>
      </c>
      <c r="AQ162" s="13">
        <v>0</v>
      </c>
      <c r="AR162" s="29">
        <v>0</v>
      </c>
      <c r="AS162" s="13">
        <f t="shared" ref="AS162" si="1096">AU162</f>
        <v>0</v>
      </c>
      <c r="AT162" s="29">
        <v>0</v>
      </c>
      <c r="AU162" s="13">
        <v>0</v>
      </c>
      <c r="AV162" s="29">
        <v>0</v>
      </c>
      <c r="AW162" s="13">
        <f t="shared" ref="AW162" si="1097">AY162</f>
        <v>0</v>
      </c>
      <c r="AX162" s="29">
        <v>0</v>
      </c>
      <c r="AY162" s="13">
        <v>0</v>
      </c>
      <c r="AZ162" s="29">
        <v>0</v>
      </c>
    </row>
    <row r="163" spans="1:52" ht="63" hidden="1" outlineLevel="1" x14ac:dyDescent="0.25">
      <c r="A163" s="10" t="s">
        <v>451</v>
      </c>
      <c r="B163" s="69" t="s">
        <v>427</v>
      </c>
      <c r="C163" s="41" t="s">
        <v>22</v>
      </c>
      <c r="D163" s="11" t="s">
        <v>54</v>
      </c>
      <c r="E163" s="13">
        <f t="shared" ref="E163" si="1098">I163+M163+Q163+U163+Y163+AC163+AG163+AK163+AO163</f>
        <v>2679.4000000000005</v>
      </c>
      <c r="F163" s="13">
        <f t="shared" ref="F163" si="1099">J163+N163+R163+V163+Z163+AD163+AH163+AL163+AP163</f>
        <v>0</v>
      </c>
      <c r="G163" s="13">
        <f t="shared" ref="G163" si="1100">K163+O163+S163+W163+AA163+AE163+AI163+AM163+AQ163</f>
        <v>2679.4000000000005</v>
      </c>
      <c r="H163" s="13">
        <f t="shared" ref="H163" si="1101">L163+P163+T163+X163+AB163+AF163+AJ163+AN163+AR163</f>
        <v>0</v>
      </c>
      <c r="I163" s="13">
        <f t="shared" ref="I163" si="1102">K163</f>
        <v>0</v>
      </c>
      <c r="J163" s="29">
        <v>0</v>
      </c>
      <c r="K163" s="13">
        <v>0</v>
      </c>
      <c r="L163" s="29">
        <v>0</v>
      </c>
      <c r="M163" s="13">
        <f t="shared" ref="M163" si="1103">O163</f>
        <v>0</v>
      </c>
      <c r="N163" s="29">
        <v>0</v>
      </c>
      <c r="O163" s="13">
        <v>0</v>
      </c>
      <c r="P163" s="29">
        <v>0</v>
      </c>
      <c r="Q163" s="13">
        <f t="shared" ref="Q163" si="1104">S163</f>
        <v>0</v>
      </c>
      <c r="R163" s="29">
        <v>0</v>
      </c>
      <c r="S163" s="13">
        <v>0</v>
      </c>
      <c r="T163" s="29">
        <v>0</v>
      </c>
      <c r="U163" s="13">
        <f t="shared" ref="U163" si="1105">W163</f>
        <v>0</v>
      </c>
      <c r="V163" s="48">
        <v>0</v>
      </c>
      <c r="W163" s="76">
        <v>0</v>
      </c>
      <c r="X163" s="49">
        <v>0</v>
      </c>
      <c r="Y163" s="13">
        <f t="shared" ref="Y163" si="1106">AA163</f>
        <v>2679.4000000000005</v>
      </c>
      <c r="Z163" s="29">
        <v>0</v>
      </c>
      <c r="AA163" s="13">
        <f>5299.1-2619.7</f>
        <v>2679.4000000000005</v>
      </c>
      <c r="AB163" s="29">
        <v>0</v>
      </c>
      <c r="AC163" s="13">
        <f t="shared" ref="AC163" si="1107">AE163</f>
        <v>0</v>
      </c>
      <c r="AD163" s="29">
        <v>0</v>
      </c>
      <c r="AE163" s="13">
        <v>0</v>
      </c>
      <c r="AF163" s="29">
        <v>0</v>
      </c>
      <c r="AG163" s="13">
        <f t="shared" ref="AG163" si="1108">AI163</f>
        <v>0</v>
      </c>
      <c r="AH163" s="29">
        <v>0</v>
      </c>
      <c r="AI163" s="13">
        <v>0</v>
      </c>
      <c r="AJ163" s="29">
        <v>0</v>
      </c>
      <c r="AK163" s="13">
        <f t="shared" ref="AK163" si="1109">AM163</f>
        <v>0</v>
      </c>
      <c r="AL163" s="29">
        <v>0</v>
      </c>
      <c r="AM163" s="13">
        <v>0</v>
      </c>
      <c r="AN163" s="29">
        <v>0</v>
      </c>
      <c r="AO163" s="13">
        <f t="shared" ref="AO163" si="1110">AQ163</f>
        <v>0</v>
      </c>
      <c r="AP163" s="29">
        <v>0</v>
      </c>
      <c r="AQ163" s="13">
        <v>0</v>
      </c>
      <c r="AR163" s="29">
        <v>0</v>
      </c>
      <c r="AS163" s="13">
        <f t="shared" ref="AS163" si="1111">AU163</f>
        <v>0</v>
      </c>
      <c r="AT163" s="29">
        <v>0</v>
      </c>
      <c r="AU163" s="13">
        <v>0</v>
      </c>
      <c r="AV163" s="29">
        <v>0</v>
      </c>
      <c r="AW163" s="13">
        <f t="shared" ref="AW163" si="1112">AY163</f>
        <v>0</v>
      </c>
      <c r="AX163" s="29">
        <v>0</v>
      </c>
      <c r="AY163" s="13">
        <v>0</v>
      </c>
      <c r="AZ163" s="29">
        <v>0</v>
      </c>
    </row>
    <row r="164" spans="1:52" ht="63" hidden="1" outlineLevel="1" x14ac:dyDescent="0.25">
      <c r="A164" s="10" t="s">
        <v>452</v>
      </c>
      <c r="B164" s="69" t="s">
        <v>422</v>
      </c>
      <c r="C164" s="41" t="s">
        <v>22</v>
      </c>
      <c r="D164" s="11" t="s">
        <v>54</v>
      </c>
      <c r="E164" s="13">
        <f t="shared" ref="E164" si="1113">I164+M164+Q164+U164+Y164+AC164+AG164+AK164+AO164</f>
        <v>1731.1000000000001</v>
      </c>
      <c r="F164" s="13">
        <f t="shared" ref="F164" si="1114">J164+N164+R164+V164+Z164+AD164+AH164+AL164+AP164</f>
        <v>0</v>
      </c>
      <c r="G164" s="13">
        <f t="shared" ref="G164" si="1115">K164+O164+S164+W164+AA164+AE164+AI164+AM164+AQ164</f>
        <v>1731.1000000000001</v>
      </c>
      <c r="H164" s="13">
        <f t="shared" ref="H164" si="1116">L164+P164+T164+X164+AB164+AF164+AJ164+AN164+AR164</f>
        <v>0</v>
      </c>
      <c r="I164" s="13">
        <f t="shared" ref="I164" si="1117">K164</f>
        <v>0</v>
      </c>
      <c r="J164" s="29">
        <v>0</v>
      </c>
      <c r="K164" s="13">
        <v>0</v>
      </c>
      <c r="L164" s="29">
        <v>0</v>
      </c>
      <c r="M164" s="13">
        <f t="shared" ref="M164" si="1118">O164</f>
        <v>0</v>
      </c>
      <c r="N164" s="29">
        <v>0</v>
      </c>
      <c r="O164" s="13">
        <v>0</v>
      </c>
      <c r="P164" s="29">
        <v>0</v>
      </c>
      <c r="Q164" s="13">
        <f t="shared" ref="Q164" si="1119">S164</f>
        <v>0</v>
      </c>
      <c r="R164" s="29">
        <v>0</v>
      </c>
      <c r="S164" s="13">
        <v>0</v>
      </c>
      <c r="T164" s="29">
        <v>0</v>
      </c>
      <c r="U164" s="13">
        <f t="shared" ref="U164" si="1120">W164</f>
        <v>0</v>
      </c>
      <c r="V164" s="48">
        <v>0</v>
      </c>
      <c r="W164" s="76">
        <v>0</v>
      </c>
      <c r="X164" s="49">
        <v>0</v>
      </c>
      <c r="Y164" s="13">
        <f t="shared" ref="Y164" si="1121">AA164</f>
        <v>1731.1000000000001</v>
      </c>
      <c r="Z164" s="29">
        <v>0</v>
      </c>
      <c r="AA164" s="13">
        <f>2400.9-669.8</f>
        <v>1731.1000000000001</v>
      </c>
      <c r="AB164" s="29">
        <v>0</v>
      </c>
      <c r="AC164" s="13">
        <f t="shared" ref="AC164" si="1122">AE164</f>
        <v>0</v>
      </c>
      <c r="AD164" s="29">
        <v>0</v>
      </c>
      <c r="AE164" s="13">
        <v>0</v>
      </c>
      <c r="AF164" s="29">
        <v>0</v>
      </c>
      <c r="AG164" s="13">
        <f t="shared" ref="AG164" si="1123">AI164</f>
        <v>0</v>
      </c>
      <c r="AH164" s="29">
        <v>0</v>
      </c>
      <c r="AI164" s="13">
        <v>0</v>
      </c>
      <c r="AJ164" s="29">
        <v>0</v>
      </c>
      <c r="AK164" s="13">
        <f t="shared" ref="AK164" si="1124">AM164</f>
        <v>0</v>
      </c>
      <c r="AL164" s="29">
        <v>0</v>
      </c>
      <c r="AM164" s="13">
        <v>0</v>
      </c>
      <c r="AN164" s="29">
        <v>0</v>
      </c>
      <c r="AO164" s="13">
        <f t="shared" ref="AO164" si="1125">AQ164</f>
        <v>0</v>
      </c>
      <c r="AP164" s="29">
        <v>0</v>
      </c>
      <c r="AQ164" s="13">
        <v>0</v>
      </c>
      <c r="AR164" s="29">
        <v>0</v>
      </c>
      <c r="AS164" s="13">
        <f t="shared" ref="AS164" si="1126">AU164</f>
        <v>0</v>
      </c>
      <c r="AT164" s="29">
        <v>0</v>
      </c>
      <c r="AU164" s="13">
        <v>0</v>
      </c>
      <c r="AV164" s="29">
        <v>0</v>
      </c>
      <c r="AW164" s="13">
        <f t="shared" ref="AW164" si="1127">AY164</f>
        <v>0</v>
      </c>
      <c r="AX164" s="29">
        <v>0</v>
      </c>
      <c r="AY164" s="13">
        <v>0</v>
      </c>
      <c r="AZ164" s="29">
        <v>0</v>
      </c>
    </row>
    <row r="165" spans="1:52" ht="63" hidden="1" outlineLevel="1" x14ac:dyDescent="0.25">
      <c r="A165" s="10" t="s">
        <v>453</v>
      </c>
      <c r="B165" s="69" t="s">
        <v>423</v>
      </c>
      <c r="C165" s="41" t="s">
        <v>22</v>
      </c>
      <c r="D165" s="11" t="s">
        <v>54</v>
      </c>
      <c r="E165" s="13">
        <f t="shared" ref="E165" si="1128">I165+M165+Q165+U165+Y165+AC165+AG165+AK165+AO165</f>
        <v>7698.9</v>
      </c>
      <c r="F165" s="13">
        <f t="shared" ref="F165" si="1129">J165+N165+R165+V165+Z165+AD165+AH165+AL165+AP165</f>
        <v>0</v>
      </c>
      <c r="G165" s="13">
        <f t="shared" ref="G165" si="1130">K165+O165+S165+W165+AA165+AE165+AI165+AM165+AQ165</f>
        <v>7698.9</v>
      </c>
      <c r="H165" s="13">
        <f t="shared" ref="H165" si="1131">L165+P165+T165+X165+AB165+AF165+AJ165+AN165+AR165</f>
        <v>0</v>
      </c>
      <c r="I165" s="13">
        <f t="shared" ref="I165" si="1132">K165</f>
        <v>0</v>
      </c>
      <c r="J165" s="29">
        <v>0</v>
      </c>
      <c r="K165" s="13">
        <v>0</v>
      </c>
      <c r="L165" s="29">
        <v>0</v>
      </c>
      <c r="M165" s="13">
        <f t="shared" ref="M165" si="1133">O165</f>
        <v>0</v>
      </c>
      <c r="N165" s="29">
        <v>0</v>
      </c>
      <c r="O165" s="13">
        <v>0</v>
      </c>
      <c r="P165" s="29">
        <v>0</v>
      </c>
      <c r="Q165" s="13">
        <f t="shared" ref="Q165" si="1134">S165</f>
        <v>0</v>
      </c>
      <c r="R165" s="29">
        <v>0</v>
      </c>
      <c r="S165" s="13">
        <v>0</v>
      </c>
      <c r="T165" s="29">
        <v>0</v>
      </c>
      <c r="U165" s="13">
        <f t="shared" ref="U165" si="1135">W165</f>
        <v>0</v>
      </c>
      <c r="V165" s="48">
        <v>0</v>
      </c>
      <c r="W165" s="76">
        <v>0</v>
      </c>
      <c r="X165" s="49">
        <v>0</v>
      </c>
      <c r="Y165" s="13">
        <f t="shared" ref="Y165" si="1136">AA165</f>
        <v>7698.9</v>
      </c>
      <c r="Z165" s="29">
        <v>0</v>
      </c>
      <c r="AA165" s="13">
        <v>7698.9</v>
      </c>
      <c r="AB165" s="29">
        <v>0</v>
      </c>
      <c r="AC165" s="13">
        <f t="shared" ref="AC165" si="1137">AE165</f>
        <v>0</v>
      </c>
      <c r="AD165" s="29">
        <v>0</v>
      </c>
      <c r="AE165" s="13">
        <v>0</v>
      </c>
      <c r="AF165" s="29">
        <v>0</v>
      </c>
      <c r="AG165" s="13">
        <f t="shared" ref="AG165" si="1138">AI165</f>
        <v>0</v>
      </c>
      <c r="AH165" s="29">
        <v>0</v>
      </c>
      <c r="AI165" s="13">
        <v>0</v>
      </c>
      <c r="AJ165" s="29">
        <v>0</v>
      </c>
      <c r="AK165" s="13">
        <f t="shared" ref="AK165" si="1139">AM165</f>
        <v>0</v>
      </c>
      <c r="AL165" s="29">
        <v>0</v>
      </c>
      <c r="AM165" s="13">
        <v>0</v>
      </c>
      <c r="AN165" s="29">
        <v>0</v>
      </c>
      <c r="AO165" s="13">
        <f t="shared" ref="AO165" si="1140">AQ165</f>
        <v>0</v>
      </c>
      <c r="AP165" s="29">
        <v>0</v>
      </c>
      <c r="AQ165" s="13">
        <v>0</v>
      </c>
      <c r="AR165" s="29">
        <v>0</v>
      </c>
      <c r="AS165" s="13">
        <f t="shared" ref="AS165" si="1141">AU165</f>
        <v>0</v>
      </c>
      <c r="AT165" s="29">
        <v>0</v>
      </c>
      <c r="AU165" s="13">
        <v>0</v>
      </c>
      <c r="AV165" s="29">
        <v>0</v>
      </c>
      <c r="AW165" s="13">
        <f t="shared" ref="AW165" si="1142">AY165</f>
        <v>0</v>
      </c>
      <c r="AX165" s="29">
        <v>0</v>
      </c>
      <c r="AY165" s="13">
        <v>0</v>
      </c>
      <c r="AZ165" s="29">
        <v>0</v>
      </c>
    </row>
    <row r="166" spans="1:52" ht="78.75" hidden="1" outlineLevel="1" x14ac:dyDescent="0.25">
      <c r="A166" s="10" t="s">
        <v>454</v>
      </c>
      <c r="B166" s="69" t="s">
        <v>465</v>
      </c>
      <c r="C166" s="41" t="s">
        <v>22</v>
      </c>
      <c r="D166" s="11" t="s">
        <v>54</v>
      </c>
      <c r="E166" s="13">
        <f t="shared" ref="E166" si="1143">I166+M166+Q166+U166+Y166+AC166+AG166+AK166+AO166</f>
        <v>14212.7</v>
      </c>
      <c r="F166" s="13">
        <f t="shared" ref="F166" si="1144">J166+N166+R166+V166+Z166+AD166+AH166+AL166+AP166</f>
        <v>0</v>
      </c>
      <c r="G166" s="13">
        <f t="shared" ref="G166" si="1145">K166+O166+S166+W166+AA166+AE166+AI166+AM166+AQ166</f>
        <v>14212.7</v>
      </c>
      <c r="H166" s="13">
        <f t="shared" ref="H166" si="1146">L166+P166+T166+X166+AB166+AF166+AJ166+AN166+AR166</f>
        <v>0</v>
      </c>
      <c r="I166" s="13">
        <f t="shared" ref="I166" si="1147">K166</f>
        <v>0</v>
      </c>
      <c r="J166" s="29">
        <v>0</v>
      </c>
      <c r="K166" s="13">
        <v>0</v>
      </c>
      <c r="L166" s="29">
        <v>0</v>
      </c>
      <c r="M166" s="13">
        <f t="shared" ref="M166" si="1148">O166</f>
        <v>0</v>
      </c>
      <c r="N166" s="29">
        <v>0</v>
      </c>
      <c r="O166" s="13">
        <v>0</v>
      </c>
      <c r="P166" s="29">
        <v>0</v>
      </c>
      <c r="Q166" s="13">
        <f t="shared" ref="Q166" si="1149">S166</f>
        <v>0</v>
      </c>
      <c r="R166" s="29">
        <v>0</v>
      </c>
      <c r="S166" s="13">
        <v>0</v>
      </c>
      <c r="T166" s="29">
        <v>0</v>
      </c>
      <c r="U166" s="13">
        <f t="shared" ref="U166" si="1150">W166</f>
        <v>0</v>
      </c>
      <c r="V166" s="48">
        <v>0</v>
      </c>
      <c r="W166" s="76">
        <v>0</v>
      </c>
      <c r="X166" s="49">
        <v>0</v>
      </c>
      <c r="Y166" s="13">
        <f t="shared" ref="Y166" si="1151">AA166</f>
        <v>0</v>
      </c>
      <c r="Z166" s="29">
        <v>0</v>
      </c>
      <c r="AA166" s="13">
        <f>1469.7+4747.2-6216.9</f>
        <v>0</v>
      </c>
      <c r="AB166" s="29">
        <v>0</v>
      </c>
      <c r="AC166" s="13">
        <f t="shared" ref="AC166" si="1152">AE166</f>
        <v>14212.7</v>
      </c>
      <c r="AD166" s="29">
        <v>0</v>
      </c>
      <c r="AE166" s="13">
        <v>14212.7</v>
      </c>
      <c r="AF166" s="29">
        <v>0</v>
      </c>
      <c r="AG166" s="13">
        <f t="shared" ref="AG166" si="1153">AI166</f>
        <v>0</v>
      </c>
      <c r="AH166" s="29">
        <v>0</v>
      </c>
      <c r="AI166" s="13">
        <v>0</v>
      </c>
      <c r="AJ166" s="29">
        <v>0</v>
      </c>
      <c r="AK166" s="13">
        <f t="shared" ref="AK166" si="1154">AM166</f>
        <v>0</v>
      </c>
      <c r="AL166" s="29">
        <v>0</v>
      </c>
      <c r="AM166" s="13">
        <v>0</v>
      </c>
      <c r="AN166" s="29">
        <v>0</v>
      </c>
      <c r="AO166" s="13">
        <f t="shared" ref="AO166" si="1155">AQ166</f>
        <v>0</v>
      </c>
      <c r="AP166" s="29">
        <v>0</v>
      </c>
      <c r="AQ166" s="13">
        <v>0</v>
      </c>
      <c r="AR166" s="29">
        <v>0</v>
      </c>
      <c r="AS166" s="13">
        <f t="shared" ref="AS166" si="1156">AU166</f>
        <v>0</v>
      </c>
      <c r="AT166" s="29">
        <v>0</v>
      </c>
      <c r="AU166" s="13">
        <v>0</v>
      </c>
      <c r="AV166" s="29">
        <v>0</v>
      </c>
      <c r="AW166" s="13">
        <f t="shared" ref="AW166" si="1157">AY166</f>
        <v>0</v>
      </c>
      <c r="AX166" s="29">
        <v>0</v>
      </c>
      <c r="AY166" s="13">
        <v>0</v>
      </c>
      <c r="AZ166" s="29">
        <v>0</v>
      </c>
    </row>
    <row r="167" spans="1:52" ht="66" hidden="1" outlineLevel="1" x14ac:dyDescent="0.25">
      <c r="A167" s="10" t="s">
        <v>455</v>
      </c>
      <c r="B167" s="77" t="s">
        <v>466</v>
      </c>
      <c r="C167" s="41" t="s">
        <v>22</v>
      </c>
      <c r="D167" s="11" t="s">
        <v>54</v>
      </c>
      <c r="E167" s="13">
        <f t="shared" ref="E167:E171" si="1158">I167+M167+Q167+U167+Y167+AC167+AG167+AK167+AO167</f>
        <v>903.5</v>
      </c>
      <c r="F167" s="13">
        <f t="shared" ref="F167:F171" si="1159">J167+N167+R167+V167+Z167+AD167+AH167+AL167+AP167</f>
        <v>0</v>
      </c>
      <c r="G167" s="13">
        <f t="shared" ref="G167:G171" si="1160">K167+O167+S167+W167+AA167+AE167+AI167+AM167+AQ167</f>
        <v>903.5</v>
      </c>
      <c r="H167" s="13">
        <f t="shared" ref="H167:H171" si="1161">L167+P167+T167+X167+AB167+AF167+AJ167+AN167+AR167</f>
        <v>0</v>
      </c>
      <c r="I167" s="13">
        <f t="shared" ref="I167:I171" si="1162">K167</f>
        <v>0</v>
      </c>
      <c r="J167" s="29">
        <v>0</v>
      </c>
      <c r="K167" s="13">
        <v>0</v>
      </c>
      <c r="L167" s="29">
        <v>0</v>
      </c>
      <c r="M167" s="13">
        <f t="shared" ref="M167:M171" si="1163">O167</f>
        <v>0</v>
      </c>
      <c r="N167" s="29">
        <v>0</v>
      </c>
      <c r="O167" s="13">
        <v>0</v>
      </c>
      <c r="P167" s="29">
        <v>0</v>
      </c>
      <c r="Q167" s="13">
        <f t="shared" ref="Q167:Q171" si="1164">S167</f>
        <v>0</v>
      </c>
      <c r="R167" s="29">
        <v>0</v>
      </c>
      <c r="S167" s="13">
        <v>0</v>
      </c>
      <c r="T167" s="29">
        <v>0</v>
      </c>
      <c r="U167" s="13">
        <f t="shared" ref="U167:U171" si="1165">W167</f>
        <v>0</v>
      </c>
      <c r="V167" s="48">
        <v>0</v>
      </c>
      <c r="W167" s="76">
        <v>0</v>
      </c>
      <c r="X167" s="49">
        <v>0</v>
      </c>
      <c r="Y167" s="13">
        <f t="shared" ref="Y167:Y171" si="1166">AA167</f>
        <v>903.5</v>
      </c>
      <c r="Z167" s="29">
        <v>0</v>
      </c>
      <c r="AA167" s="78">
        <f>1129.3-225.8</f>
        <v>903.5</v>
      </c>
      <c r="AB167" s="29">
        <v>0</v>
      </c>
      <c r="AC167" s="13">
        <f t="shared" ref="AC167:AC171" si="1167">AE167</f>
        <v>0</v>
      </c>
      <c r="AD167" s="29">
        <v>0</v>
      </c>
      <c r="AE167" s="13">
        <v>0</v>
      </c>
      <c r="AF167" s="29">
        <v>0</v>
      </c>
      <c r="AG167" s="13">
        <f t="shared" ref="AG167:AG171" si="1168">AI167</f>
        <v>0</v>
      </c>
      <c r="AH167" s="29">
        <v>0</v>
      </c>
      <c r="AI167" s="13">
        <v>0</v>
      </c>
      <c r="AJ167" s="29">
        <v>0</v>
      </c>
      <c r="AK167" s="13">
        <f t="shared" ref="AK167:AK171" si="1169">AM167</f>
        <v>0</v>
      </c>
      <c r="AL167" s="29">
        <v>0</v>
      </c>
      <c r="AM167" s="13">
        <v>0</v>
      </c>
      <c r="AN167" s="29">
        <v>0</v>
      </c>
      <c r="AO167" s="13">
        <f t="shared" ref="AO167:AO171" si="1170">AQ167</f>
        <v>0</v>
      </c>
      <c r="AP167" s="29">
        <v>0</v>
      </c>
      <c r="AQ167" s="13">
        <v>0</v>
      </c>
      <c r="AR167" s="29">
        <v>0</v>
      </c>
      <c r="AS167" s="13">
        <f t="shared" ref="AS167:AS171" si="1171">AU167</f>
        <v>0</v>
      </c>
      <c r="AT167" s="29">
        <v>0</v>
      </c>
      <c r="AU167" s="13">
        <v>0</v>
      </c>
      <c r="AV167" s="29">
        <v>0</v>
      </c>
      <c r="AW167" s="13">
        <f t="shared" ref="AW167:AW171" si="1172">AY167</f>
        <v>0</v>
      </c>
      <c r="AX167" s="29">
        <v>0</v>
      </c>
      <c r="AY167" s="13">
        <v>0</v>
      </c>
      <c r="AZ167" s="29">
        <v>0</v>
      </c>
    </row>
    <row r="168" spans="1:52" ht="82.5" hidden="1" outlineLevel="1" x14ac:dyDescent="0.25">
      <c r="A168" s="10" t="s">
        <v>456</v>
      </c>
      <c r="B168" s="77" t="s">
        <v>467</v>
      </c>
      <c r="C168" s="41" t="s">
        <v>22</v>
      </c>
      <c r="D168" s="11" t="s">
        <v>54</v>
      </c>
      <c r="E168" s="13">
        <f t="shared" si="1158"/>
        <v>314.2</v>
      </c>
      <c r="F168" s="13">
        <f t="shared" si="1159"/>
        <v>0</v>
      </c>
      <c r="G168" s="13">
        <f t="shared" si="1160"/>
        <v>314.2</v>
      </c>
      <c r="H168" s="13">
        <f t="shared" si="1161"/>
        <v>0</v>
      </c>
      <c r="I168" s="13">
        <f t="shared" si="1162"/>
        <v>0</v>
      </c>
      <c r="J168" s="29">
        <v>0</v>
      </c>
      <c r="K168" s="13">
        <v>0</v>
      </c>
      <c r="L168" s="29">
        <v>0</v>
      </c>
      <c r="M168" s="13">
        <f t="shared" si="1163"/>
        <v>0</v>
      </c>
      <c r="N168" s="29">
        <v>0</v>
      </c>
      <c r="O168" s="13">
        <v>0</v>
      </c>
      <c r="P168" s="29">
        <v>0</v>
      </c>
      <c r="Q168" s="13">
        <f t="shared" si="1164"/>
        <v>0</v>
      </c>
      <c r="R168" s="29">
        <v>0</v>
      </c>
      <c r="S168" s="13">
        <v>0</v>
      </c>
      <c r="T168" s="29">
        <v>0</v>
      </c>
      <c r="U168" s="13">
        <f t="shared" si="1165"/>
        <v>0</v>
      </c>
      <c r="V168" s="48">
        <v>0</v>
      </c>
      <c r="W168" s="76">
        <v>0</v>
      </c>
      <c r="X168" s="49">
        <v>0</v>
      </c>
      <c r="Y168" s="13">
        <f t="shared" si="1166"/>
        <v>314.2</v>
      </c>
      <c r="Z168" s="29">
        <v>0</v>
      </c>
      <c r="AA168" s="78">
        <v>314.2</v>
      </c>
      <c r="AB168" s="29">
        <v>0</v>
      </c>
      <c r="AC168" s="13">
        <f t="shared" si="1167"/>
        <v>0</v>
      </c>
      <c r="AD168" s="29">
        <v>0</v>
      </c>
      <c r="AE168" s="13">
        <v>0</v>
      </c>
      <c r="AF168" s="29">
        <v>0</v>
      </c>
      <c r="AG168" s="13">
        <f t="shared" si="1168"/>
        <v>0</v>
      </c>
      <c r="AH168" s="29">
        <v>0</v>
      </c>
      <c r="AI168" s="13">
        <v>0</v>
      </c>
      <c r="AJ168" s="29">
        <v>0</v>
      </c>
      <c r="AK168" s="13">
        <f t="shared" si="1169"/>
        <v>0</v>
      </c>
      <c r="AL168" s="29">
        <v>0</v>
      </c>
      <c r="AM168" s="13">
        <v>0</v>
      </c>
      <c r="AN168" s="29">
        <v>0</v>
      </c>
      <c r="AO168" s="13">
        <f t="shared" si="1170"/>
        <v>0</v>
      </c>
      <c r="AP168" s="29">
        <v>0</v>
      </c>
      <c r="AQ168" s="13">
        <v>0</v>
      </c>
      <c r="AR168" s="29">
        <v>0</v>
      </c>
      <c r="AS168" s="13">
        <f t="shared" si="1171"/>
        <v>0</v>
      </c>
      <c r="AT168" s="29">
        <v>0</v>
      </c>
      <c r="AU168" s="13">
        <v>0</v>
      </c>
      <c r="AV168" s="29">
        <v>0</v>
      </c>
      <c r="AW168" s="13">
        <f t="shared" si="1172"/>
        <v>0</v>
      </c>
      <c r="AX168" s="29">
        <v>0</v>
      </c>
      <c r="AY168" s="13">
        <v>0</v>
      </c>
      <c r="AZ168" s="29">
        <v>0</v>
      </c>
    </row>
    <row r="169" spans="1:52" ht="82.5" hidden="1" outlineLevel="1" x14ac:dyDescent="0.25">
      <c r="A169" s="10" t="s">
        <v>457</v>
      </c>
      <c r="B169" s="77" t="s">
        <v>468</v>
      </c>
      <c r="C169" s="41" t="s">
        <v>22</v>
      </c>
      <c r="D169" s="11" t="s">
        <v>54</v>
      </c>
      <c r="E169" s="13">
        <f t="shared" si="1158"/>
        <v>6506.3</v>
      </c>
      <c r="F169" s="13">
        <f t="shared" si="1159"/>
        <v>0</v>
      </c>
      <c r="G169" s="13">
        <f t="shared" si="1160"/>
        <v>6506.3</v>
      </c>
      <c r="H169" s="13">
        <f t="shared" si="1161"/>
        <v>0</v>
      </c>
      <c r="I169" s="13">
        <f t="shared" si="1162"/>
        <v>0</v>
      </c>
      <c r="J169" s="29">
        <v>0</v>
      </c>
      <c r="K169" s="13">
        <v>0</v>
      </c>
      <c r="L169" s="29">
        <v>0</v>
      </c>
      <c r="M169" s="13">
        <f t="shared" si="1163"/>
        <v>0</v>
      </c>
      <c r="N169" s="29">
        <v>0</v>
      </c>
      <c r="O169" s="13">
        <v>0</v>
      </c>
      <c r="P169" s="29">
        <v>0</v>
      </c>
      <c r="Q169" s="13">
        <f t="shared" si="1164"/>
        <v>0</v>
      </c>
      <c r="R169" s="29">
        <v>0</v>
      </c>
      <c r="S169" s="13">
        <v>0</v>
      </c>
      <c r="T169" s="29">
        <v>0</v>
      </c>
      <c r="U169" s="13">
        <f t="shared" si="1165"/>
        <v>0</v>
      </c>
      <c r="V169" s="48">
        <v>0</v>
      </c>
      <c r="W169" s="76">
        <v>0</v>
      </c>
      <c r="X169" s="49">
        <v>0</v>
      </c>
      <c r="Y169" s="13">
        <f t="shared" si="1166"/>
        <v>6506.3</v>
      </c>
      <c r="Z169" s="29">
        <v>0</v>
      </c>
      <c r="AA169" s="78">
        <v>6506.3</v>
      </c>
      <c r="AB169" s="29">
        <v>0</v>
      </c>
      <c r="AC169" s="13">
        <f t="shared" si="1167"/>
        <v>0</v>
      </c>
      <c r="AD169" s="29">
        <v>0</v>
      </c>
      <c r="AE169" s="13">
        <v>0</v>
      </c>
      <c r="AF169" s="29">
        <v>0</v>
      </c>
      <c r="AG169" s="13">
        <f t="shared" si="1168"/>
        <v>0</v>
      </c>
      <c r="AH169" s="29">
        <v>0</v>
      </c>
      <c r="AI169" s="13">
        <v>0</v>
      </c>
      <c r="AJ169" s="29">
        <v>0</v>
      </c>
      <c r="AK169" s="13">
        <f t="shared" si="1169"/>
        <v>0</v>
      </c>
      <c r="AL169" s="29">
        <v>0</v>
      </c>
      <c r="AM169" s="13">
        <v>0</v>
      </c>
      <c r="AN169" s="29">
        <v>0</v>
      </c>
      <c r="AO169" s="13">
        <f t="shared" si="1170"/>
        <v>0</v>
      </c>
      <c r="AP169" s="29">
        <v>0</v>
      </c>
      <c r="AQ169" s="13">
        <v>0</v>
      </c>
      <c r="AR169" s="29">
        <v>0</v>
      </c>
      <c r="AS169" s="13">
        <f t="shared" si="1171"/>
        <v>0</v>
      </c>
      <c r="AT169" s="29">
        <v>0</v>
      </c>
      <c r="AU169" s="13">
        <v>0</v>
      </c>
      <c r="AV169" s="29">
        <v>0</v>
      </c>
      <c r="AW169" s="13">
        <f t="shared" si="1172"/>
        <v>0</v>
      </c>
      <c r="AX169" s="29">
        <v>0</v>
      </c>
      <c r="AY169" s="13">
        <v>0</v>
      </c>
      <c r="AZ169" s="29">
        <v>0</v>
      </c>
    </row>
    <row r="170" spans="1:52" ht="66" hidden="1" outlineLevel="1" x14ac:dyDescent="0.25">
      <c r="A170" s="10" t="s">
        <v>476</v>
      </c>
      <c r="B170" s="77" t="s">
        <v>469</v>
      </c>
      <c r="C170" s="41" t="s">
        <v>22</v>
      </c>
      <c r="D170" s="11" t="s">
        <v>54</v>
      </c>
      <c r="E170" s="13">
        <f t="shared" si="1158"/>
        <v>5724.1</v>
      </c>
      <c r="F170" s="13">
        <f t="shared" si="1159"/>
        <v>0</v>
      </c>
      <c r="G170" s="13">
        <f t="shared" si="1160"/>
        <v>5724.1</v>
      </c>
      <c r="H170" s="13">
        <f t="shared" si="1161"/>
        <v>0</v>
      </c>
      <c r="I170" s="13">
        <f t="shared" si="1162"/>
        <v>0</v>
      </c>
      <c r="J170" s="29">
        <v>0</v>
      </c>
      <c r="K170" s="13">
        <v>0</v>
      </c>
      <c r="L170" s="29">
        <v>0</v>
      </c>
      <c r="M170" s="13">
        <f t="shared" si="1163"/>
        <v>0</v>
      </c>
      <c r="N170" s="29">
        <v>0</v>
      </c>
      <c r="O170" s="13">
        <v>0</v>
      </c>
      <c r="P170" s="29">
        <v>0</v>
      </c>
      <c r="Q170" s="13">
        <f t="shared" si="1164"/>
        <v>0</v>
      </c>
      <c r="R170" s="29">
        <v>0</v>
      </c>
      <c r="S170" s="13">
        <v>0</v>
      </c>
      <c r="T170" s="29">
        <v>0</v>
      </c>
      <c r="U170" s="13">
        <f t="shared" si="1165"/>
        <v>0</v>
      </c>
      <c r="V170" s="48">
        <v>0</v>
      </c>
      <c r="W170" s="76">
        <v>0</v>
      </c>
      <c r="X170" s="49">
        <v>0</v>
      </c>
      <c r="Y170" s="13">
        <f t="shared" si="1166"/>
        <v>5724.1</v>
      </c>
      <c r="Z170" s="29">
        <v>0</v>
      </c>
      <c r="AA170" s="78">
        <v>5724.1</v>
      </c>
      <c r="AB170" s="29">
        <v>0</v>
      </c>
      <c r="AC170" s="13">
        <f t="shared" si="1167"/>
        <v>0</v>
      </c>
      <c r="AD170" s="29">
        <v>0</v>
      </c>
      <c r="AE170" s="13">
        <v>0</v>
      </c>
      <c r="AF170" s="29">
        <v>0</v>
      </c>
      <c r="AG170" s="13">
        <f t="shared" si="1168"/>
        <v>0</v>
      </c>
      <c r="AH170" s="29">
        <v>0</v>
      </c>
      <c r="AI170" s="13">
        <v>0</v>
      </c>
      <c r="AJ170" s="29">
        <v>0</v>
      </c>
      <c r="AK170" s="13">
        <f t="shared" si="1169"/>
        <v>0</v>
      </c>
      <c r="AL170" s="29">
        <v>0</v>
      </c>
      <c r="AM170" s="13">
        <v>0</v>
      </c>
      <c r="AN170" s="29">
        <v>0</v>
      </c>
      <c r="AO170" s="13">
        <f t="shared" si="1170"/>
        <v>0</v>
      </c>
      <c r="AP170" s="29">
        <v>0</v>
      </c>
      <c r="AQ170" s="13">
        <v>0</v>
      </c>
      <c r="AR170" s="29">
        <v>0</v>
      </c>
      <c r="AS170" s="13">
        <f t="shared" si="1171"/>
        <v>0</v>
      </c>
      <c r="AT170" s="29">
        <v>0</v>
      </c>
      <c r="AU170" s="13">
        <v>0</v>
      </c>
      <c r="AV170" s="29">
        <v>0</v>
      </c>
      <c r="AW170" s="13">
        <f t="shared" si="1172"/>
        <v>0</v>
      </c>
      <c r="AX170" s="29">
        <v>0</v>
      </c>
      <c r="AY170" s="13">
        <v>0</v>
      </c>
      <c r="AZ170" s="29">
        <v>0</v>
      </c>
    </row>
    <row r="171" spans="1:52" ht="66" hidden="1" outlineLevel="1" x14ac:dyDescent="0.25">
      <c r="A171" s="10" t="s">
        <v>477</v>
      </c>
      <c r="B171" s="77" t="s">
        <v>470</v>
      </c>
      <c r="C171" s="41" t="s">
        <v>22</v>
      </c>
      <c r="D171" s="11" t="s">
        <v>54</v>
      </c>
      <c r="E171" s="13">
        <f t="shared" si="1158"/>
        <v>6220.6</v>
      </c>
      <c r="F171" s="13">
        <f t="shared" si="1159"/>
        <v>0</v>
      </c>
      <c r="G171" s="13">
        <f t="shared" si="1160"/>
        <v>6220.6</v>
      </c>
      <c r="H171" s="13">
        <f t="shared" si="1161"/>
        <v>0</v>
      </c>
      <c r="I171" s="13">
        <f t="shared" si="1162"/>
        <v>0</v>
      </c>
      <c r="J171" s="29">
        <v>0</v>
      </c>
      <c r="K171" s="13">
        <v>0</v>
      </c>
      <c r="L171" s="29">
        <v>0</v>
      </c>
      <c r="M171" s="13">
        <f t="shared" si="1163"/>
        <v>0</v>
      </c>
      <c r="N171" s="29">
        <v>0</v>
      </c>
      <c r="O171" s="13">
        <v>0</v>
      </c>
      <c r="P171" s="29">
        <v>0</v>
      </c>
      <c r="Q171" s="13">
        <f t="shared" si="1164"/>
        <v>0</v>
      </c>
      <c r="R171" s="29">
        <v>0</v>
      </c>
      <c r="S171" s="13">
        <v>0</v>
      </c>
      <c r="T171" s="29">
        <v>0</v>
      </c>
      <c r="U171" s="13">
        <f t="shared" si="1165"/>
        <v>0</v>
      </c>
      <c r="V171" s="48">
        <v>0</v>
      </c>
      <c r="W171" s="76">
        <v>0</v>
      </c>
      <c r="X171" s="49">
        <v>0</v>
      </c>
      <c r="Y171" s="13">
        <f t="shared" si="1166"/>
        <v>6220.6</v>
      </c>
      <c r="Z171" s="29">
        <v>0</v>
      </c>
      <c r="AA171" s="78">
        <v>6220.6</v>
      </c>
      <c r="AB171" s="29">
        <v>0</v>
      </c>
      <c r="AC171" s="13">
        <f t="shared" si="1167"/>
        <v>0</v>
      </c>
      <c r="AD171" s="29">
        <v>0</v>
      </c>
      <c r="AE171" s="13">
        <v>0</v>
      </c>
      <c r="AF171" s="29">
        <v>0</v>
      </c>
      <c r="AG171" s="13">
        <f t="shared" si="1168"/>
        <v>0</v>
      </c>
      <c r="AH171" s="29">
        <v>0</v>
      </c>
      <c r="AI171" s="13">
        <v>0</v>
      </c>
      <c r="AJ171" s="29">
        <v>0</v>
      </c>
      <c r="AK171" s="13">
        <f t="shared" si="1169"/>
        <v>0</v>
      </c>
      <c r="AL171" s="29">
        <v>0</v>
      </c>
      <c r="AM171" s="13">
        <v>0</v>
      </c>
      <c r="AN171" s="29">
        <v>0</v>
      </c>
      <c r="AO171" s="13">
        <f t="shared" si="1170"/>
        <v>0</v>
      </c>
      <c r="AP171" s="29">
        <v>0</v>
      </c>
      <c r="AQ171" s="13">
        <v>0</v>
      </c>
      <c r="AR171" s="29">
        <v>0</v>
      </c>
      <c r="AS171" s="13">
        <f t="shared" si="1171"/>
        <v>0</v>
      </c>
      <c r="AT171" s="29">
        <v>0</v>
      </c>
      <c r="AU171" s="13">
        <v>0</v>
      </c>
      <c r="AV171" s="29">
        <v>0</v>
      </c>
      <c r="AW171" s="13">
        <f t="shared" si="1172"/>
        <v>0</v>
      </c>
      <c r="AX171" s="29">
        <v>0</v>
      </c>
      <c r="AY171" s="13">
        <v>0</v>
      </c>
      <c r="AZ171" s="29">
        <v>0</v>
      </c>
    </row>
    <row r="172" spans="1:52" ht="66" hidden="1" outlineLevel="1" x14ac:dyDescent="0.25">
      <c r="A172" s="10" t="s">
        <v>478</v>
      </c>
      <c r="B172" s="77" t="s">
        <v>471</v>
      </c>
      <c r="C172" s="41" t="s">
        <v>22</v>
      </c>
      <c r="D172" s="11" t="s">
        <v>54</v>
      </c>
      <c r="E172" s="13">
        <f t="shared" ref="E172:E174" si="1173">I172+M172+Q172+U172+Y172+AC172+AG172+AK172+AO172</f>
        <v>6119.9</v>
      </c>
      <c r="F172" s="13">
        <f t="shared" ref="F172:F174" si="1174">J172+N172+R172+V172+Z172+AD172+AH172+AL172+AP172</f>
        <v>0</v>
      </c>
      <c r="G172" s="13">
        <f t="shared" ref="G172:G174" si="1175">K172+O172+S172+W172+AA172+AE172+AI172+AM172+AQ172</f>
        <v>6119.9</v>
      </c>
      <c r="H172" s="13">
        <f t="shared" ref="H172:H174" si="1176">L172+P172+T172+X172+AB172+AF172+AJ172+AN172+AR172</f>
        <v>0</v>
      </c>
      <c r="I172" s="13">
        <f t="shared" ref="I172:I174" si="1177">K172</f>
        <v>0</v>
      </c>
      <c r="J172" s="29">
        <v>0</v>
      </c>
      <c r="K172" s="13">
        <v>0</v>
      </c>
      <c r="L172" s="29">
        <v>0</v>
      </c>
      <c r="M172" s="13">
        <f t="shared" ref="M172:M174" si="1178">O172</f>
        <v>0</v>
      </c>
      <c r="N172" s="29">
        <v>0</v>
      </c>
      <c r="O172" s="13">
        <v>0</v>
      </c>
      <c r="P172" s="29">
        <v>0</v>
      </c>
      <c r="Q172" s="13">
        <f t="shared" ref="Q172:Q174" si="1179">S172</f>
        <v>0</v>
      </c>
      <c r="R172" s="29">
        <v>0</v>
      </c>
      <c r="S172" s="13">
        <v>0</v>
      </c>
      <c r="T172" s="29">
        <v>0</v>
      </c>
      <c r="U172" s="13">
        <f t="shared" ref="U172:U174" si="1180">W172</f>
        <v>0</v>
      </c>
      <c r="V172" s="48">
        <v>0</v>
      </c>
      <c r="W172" s="76">
        <v>0</v>
      </c>
      <c r="X172" s="49">
        <v>0</v>
      </c>
      <c r="Y172" s="13">
        <f t="shared" ref="Y172:Y174" si="1181">AA172</f>
        <v>6119.9</v>
      </c>
      <c r="Z172" s="29">
        <v>0</v>
      </c>
      <c r="AA172" s="78">
        <v>6119.9</v>
      </c>
      <c r="AB172" s="29">
        <v>0</v>
      </c>
      <c r="AC172" s="13">
        <f t="shared" ref="AC172:AC174" si="1182">AE172</f>
        <v>0</v>
      </c>
      <c r="AD172" s="29">
        <v>0</v>
      </c>
      <c r="AE172" s="13">
        <v>0</v>
      </c>
      <c r="AF172" s="29">
        <v>0</v>
      </c>
      <c r="AG172" s="13">
        <f t="shared" ref="AG172:AG174" si="1183">AI172</f>
        <v>0</v>
      </c>
      <c r="AH172" s="29">
        <v>0</v>
      </c>
      <c r="AI172" s="13">
        <v>0</v>
      </c>
      <c r="AJ172" s="29">
        <v>0</v>
      </c>
      <c r="AK172" s="13">
        <f t="shared" ref="AK172:AK174" si="1184">AM172</f>
        <v>0</v>
      </c>
      <c r="AL172" s="29">
        <v>0</v>
      </c>
      <c r="AM172" s="13">
        <v>0</v>
      </c>
      <c r="AN172" s="29">
        <v>0</v>
      </c>
      <c r="AO172" s="13">
        <f t="shared" ref="AO172:AO174" si="1185">AQ172</f>
        <v>0</v>
      </c>
      <c r="AP172" s="29">
        <v>0</v>
      </c>
      <c r="AQ172" s="13">
        <v>0</v>
      </c>
      <c r="AR172" s="29">
        <v>0</v>
      </c>
      <c r="AS172" s="13">
        <f t="shared" ref="AS172:AS174" si="1186">AU172</f>
        <v>0</v>
      </c>
      <c r="AT172" s="29">
        <v>0</v>
      </c>
      <c r="AU172" s="13">
        <v>0</v>
      </c>
      <c r="AV172" s="29">
        <v>0</v>
      </c>
      <c r="AW172" s="13">
        <f t="shared" ref="AW172:AW174" si="1187">AY172</f>
        <v>0</v>
      </c>
      <c r="AX172" s="29">
        <v>0</v>
      </c>
      <c r="AY172" s="13">
        <v>0</v>
      </c>
      <c r="AZ172" s="29">
        <v>0</v>
      </c>
    </row>
    <row r="173" spans="1:52" ht="66" hidden="1" outlineLevel="1" x14ac:dyDescent="0.25">
      <c r="A173" s="10" t="s">
        <v>479</v>
      </c>
      <c r="B173" s="77" t="s">
        <v>472</v>
      </c>
      <c r="C173" s="41" t="s">
        <v>22</v>
      </c>
      <c r="D173" s="11" t="s">
        <v>54</v>
      </c>
      <c r="E173" s="13">
        <f t="shared" si="1173"/>
        <v>3288.6</v>
      </c>
      <c r="F173" s="13">
        <f t="shared" si="1174"/>
        <v>0</v>
      </c>
      <c r="G173" s="13">
        <f t="shared" si="1175"/>
        <v>3288.6</v>
      </c>
      <c r="H173" s="13">
        <f t="shared" si="1176"/>
        <v>0</v>
      </c>
      <c r="I173" s="13">
        <f t="shared" si="1177"/>
        <v>0</v>
      </c>
      <c r="J173" s="29">
        <v>0</v>
      </c>
      <c r="K173" s="13">
        <v>0</v>
      </c>
      <c r="L173" s="29">
        <v>0</v>
      </c>
      <c r="M173" s="13">
        <f t="shared" si="1178"/>
        <v>0</v>
      </c>
      <c r="N173" s="29">
        <v>0</v>
      </c>
      <c r="O173" s="13">
        <v>0</v>
      </c>
      <c r="P173" s="29">
        <v>0</v>
      </c>
      <c r="Q173" s="13">
        <f t="shared" si="1179"/>
        <v>0</v>
      </c>
      <c r="R173" s="29">
        <v>0</v>
      </c>
      <c r="S173" s="13">
        <v>0</v>
      </c>
      <c r="T173" s="29">
        <v>0</v>
      </c>
      <c r="U173" s="13">
        <f t="shared" si="1180"/>
        <v>0</v>
      </c>
      <c r="V173" s="48">
        <v>0</v>
      </c>
      <c r="W173" s="76">
        <v>0</v>
      </c>
      <c r="X173" s="49">
        <v>0</v>
      </c>
      <c r="Y173" s="13">
        <f t="shared" si="1181"/>
        <v>3288.6</v>
      </c>
      <c r="Z173" s="29">
        <v>0</v>
      </c>
      <c r="AA173" s="78">
        <v>3288.6</v>
      </c>
      <c r="AB173" s="29">
        <v>0</v>
      </c>
      <c r="AC173" s="13">
        <f t="shared" si="1182"/>
        <v>0</v>
      </c>
      <c r="AD173" s="29">
        <v>0</v>
      </c>
      <c r="AE173" s="13">
        <v>0</v>
      </c>
      <c r="AF173" s="29">
        <v>0</v>
      </c>
      <c r="AG173" s="13">
        <f t="shared" si="1183"/>
        <v>0</v>
      </c>
      <c r="AH173" s="29">
        <v>0</v>
      </c>
      <c r="AI173" s="13">
        <v>0</v>
      </c>
      <c r="AJ173" s="29">
        <v>0</v>
      </c>
      <c r="AK173" s="13">
        <f t="shared" si="1184"/>
        <v>0</v>
      </c>
      <c r="AL173" s="29">
        <v>0</v>
      </c>
      <c r="AM173" s="13">
        <v>0</v>
      </c>
      <c r="AN173" s="29">
        <v>0</v>
      </c>
      <c r="AO173" s="13">
        <f t="shared" si="1185"/>
        <v>0</v>
      </c>
      <c r="AP173" s="29">
        <v>0</v>
      </c>
      <c r="AQ173" s="13">
        <v>0</v>
      </c>
      <c r="AR173" s="29">
        <v>0</v>
      </c>
      <c r="AS173" s="13">
        <f t="shared" si="1186"/>
        <v>0</v>
      </c>
      <c r="AT173" s="29">
        <v>0</v>
      </c>
      <c r="AU173" s="13">
        <v>0</v>
      </c>
      <c r="AV173" s="29">
        <v>0</v>
      </c>
      <c r="AW173" s="13">
        <f t="shared" si="1187"/>
        <v>0</v>
      </c>
      <c r="AX173" s="29">
        <v>0</v>
      </c>
      <c r="AY173" s="13">
        <v>0</v>
      </c>
      <c r="AZ173" s="29">
        <v>0</v>
      </c>
    </row>
    <row r="174" spans="1:52" ht="66" hidden="1" outlineLevel="1" x14ac:dyDescent="0.25">
      <c r="A174" s="10" t="s">
        <v>480</v>
      </c>
      <c r="B174" s="77" t="s">
        <v>473</v>
      </c>
      <c r="C174" s="41" t="s">
        <v>22</v>
      </c>
      <c r="D174" s="11" t="s">
        <v>54</v>
      </c>
      <c r="E174" s="13">
        <f t="shared" si="1173"/>
        <v>2458.4</v>
      </c>
      <c r="F174" s="13">
        <f t="shared" si="1174"/>
        <v>0</v>
      </c>
      <c r="G174" s="13">
        <f t="shared" si="1175"/>
        <v>2458.4</v>
      </c>
      <c r="H174" s="13">
        <f t="shared" si="1176"/>
        <v>0</v>
      </c>
      <c r="I174" s="13">
        <f t="shared" si="1177"/>
        <v>0</v>
      </c>
      <c r="J174" s="29">
        <v>0</v>
      </c>
      <c r="K174" s="13">
        <v>0</v>
      </c>
      <c r="L174" s="29">
        <v>0</v>
      </c>
      <c r="M174" s="13">
        <f t="shared" si="1178"/>
        <v>0</v>
      </c>
      <c r="N174" s="29">
        <v>0</v>
      </c>
      <c r="O174" s="13">
        <v>0</v>
      </c>
      <c r="P174" s="29">
        <v>0</v>
      </c>
      <c r="Q174" s="13">
        <f t="shared" si="1179"/>
        <v>0</v>
      </c>
      <c r="R174" s="29">
        <v>0</v>
      </c>
      <c r="S174" s="13">
        <v>0</v>
      </c>
      <c r="T174" s="29">
        <v>0</v>
      </c>
      <c r="U174" s="13">
        <f t="shared" si="1180"/>
        <v>0</v>
      </c>
      <c r="V174" s="48">
        <v>0</v>
      </c>
      <c r="W174" s="76">
        <v>0</v>
      </c>
      <c r="X174" s="49">
        <v>0</v>
      </c>
      <c r="Y174" s="13">
        <f t="shared" si="1181"/>
        <v>2458.4</v>
      </c>
      <c r="Z174" s="29">
        <v>0</v>
      </c>
      <c r="AA174" s="78">
        <f>2056.3+402.1</f>
        <v>2458.4</v>
      </c>
      <c r="AB174" s="29">
        <v>0</v>
      </c>
      <c r="AC174" s="13">
        <f t="shared" si="1182"/>
        <v>0</v>
      </c>
      <c r="AD174" s="29">
        <v>0</v>
      </c>
      <c r="AE174" s="13">
        <v>0</v>
      </c>
      <c r="AF174" s="29">
        <v>0</v>
      </c>
      <c r="AG174" s="13">
        <f t="shared" si="1183"/>
        <v>0</v>
      </c>
      <c r="AH174" s="29">
        <v>0</v>
      </c>
      <c r="AI174" s="13">
        <v>0</v>
      </c>
      <c r="AJ174" s="29">
        <v>0</v>
      </c>
      <c r="AK174" s="13">
        <f t="shared" si="1184"/>
        <v>0</v>
      </c>
      <c r="AL174" s="29">
        <v>0</v>
      </c>
      <c r="AM174" s="13">
        <v>0</v>
      </c>
      <c r="AN174" s="29">
        <v>0</v>
      </c>
      <c r="AO174" s="13">
        <f t="shared" si="1185"/>
        <v>0</v>
      </c>
      <c r="AP174" s="29">
        <v>0</v>
      </c>
      <c r="AQ174" s="13">
        <v>0</v>
      </c>
      <c r="AR174" s="29">
        <v>0</v>
      </c>
      <c r="AS174" s="13">
        <f t="shared" si="1186"/>
        <v>0</v>
      </c>
      <c r="AT174" s="29">
        <v>0</v>
      </c>
      <c r="AU174" s="13">
        <v>0</v>
      </c>
      <c r="AV174" s="29">
        <v>0</v>
      </c>
      <c r="AW174" s="13">
        <f t="shared" si="1187"/>
        <v>0</v>
      </c>
      <c r="AX174" s="29">
        <v>0</v>
      </c>
      <c r="AY174" s="13">
        <v>0</v>
      </c>
      <c r="AZ174" s="29">
        <v>0</v>
      </c>
    </row>
    <row r="175" spans="1:52" ht="82.5" hidden="1" outlineLevel="1" x14ac:dyDescent="0.25">
      <c r="A175" s="10" t="s">
        <v>481</v>
      </c>
      <c r="B175" s="77" t="s">
        <v>372</v>
      </c>
      <c r="C175" s="41" t="s">
        <v>22</v>
      </c>
      <c r="D175" s="11" t="s">
        <v>54</v>
      </c>
      <c r="E175" s="13">
        <f t="shared" ref="E175" si="1188">I175+M175+Q175+U175+Y175+AC175+AG175+AK175+AO175</f>
        <v>3932.6</v>
      </c>
      <c r="F175" s="13">
        <f t="shared" ref="F175" si="1189">J175+N175+R175+V175+Z175+AD175+AH175+AL175+AP175</f>
        <v>0</v>
      </c>
      <c r="G175" s="13">
        <f t="shared" ref="G175" si="1190">K175+O175+S175+W175+AA175+AE175+AI175+AM175+AQ175</f>
        <v>3932.6</v>
      </c>
      <c r="H175" s="13">
        <f t="shared" ref="H175" si="1191">L175+P175+T175+X175+AB175+AF175+AJ175+AN175+AR175</f>
        <v>0</v>
      </c>
      <c r="I175" s="13">
        <f t="shared" ref="I175" si="1192">K175</f>
        <v>0</v>
      </c>
      <c r="J175" s="29">
        <v>0</v>
      </c>
      <c r="K175" s="13">
        <v>0</v>
      </c>
      <c r="L175" s="29">
        <v>0</v>
      </c>
      <c r="M175" s="13">
        <f t="shared" ref="M175" si="1193">O175</f>
        <v>0</v>
      </c>
      <c r="N175" s="29">
        <v>0</v>
      </c>
      <c r="O175" s="13">
        <v>0</v>
      </c>
      <c r="P175" s="29">
        <v>0</v>
      </c>
      <c r="Q175" s="13">
        <f t="shared" ref="Q175" si="1194">S175</f>
        <v>0</v>
      </c>
      <c r="R175" s="29">
        <v>0</v>
      </c>
      <c r="S175" s="13">
        <v>0</v>
      </c>
      <c r="T175" s="29">
        <v>0</v>
      </c>
      <c r="U175" s="13">
        <f t="shared" ref="U175" si="1195">W175</f>
        <v>0</v>
      </c>
      <c r="V175" s="48">
        <v>0</v>
      </c>
      <c r="W175" s="76">
        <v>0</v>
      </c>
      <c r="X175" s="49">
        <v>0</v>
      </c>
      <c r="Y175" s="13">
        <f t="shared" ref="Y175" si="1196">AA175</f>
        <v>3932.6</v>
      </c>
      <c r="Z175" s="29">
        <v>0</v>
      </c>
      <c r="AA175" s="78">
        <v>3932.6</v>
      </c>
      <c r="AB175" s="29">
        <v>0</v>
      </c>
      <c r="AC175" s="13">
        <f t="shared" ref="AC175" si="1197">AE175</f>
        <v>0</v>
      </c>
      <c r="AD175" s="29">
        <v>0</v>
      </c>
      <c r="AE175" s="13">
        <v>0</v>
      </c>
      <c r="AF175" s="29">
        <v>0</v>
      </c>
      <c r="AG175" s="13">
        <f t="shared" ref="AG175" si="1198">AI175</f>
        <v>0</v>
      </c>
      <c r="AH175" s="29">
        <v>0</v>
      </c>
      <c r="AI175" s="13">
        <v>0</v>
      </c>
      <c r="AJ175" s="29">
        <v>0</v>
      </c>
      <c r="AK175" s="13">
        <f t="shared" ref="AK175" si="1199">AM175</f>
        <v>0</v>
      </c>
      <c r="AL175" s="29">
        <v>0</v>
      </c>
      <c r="AM175" s="13">
        <v>0</v>
      </c>
      <c r="AN175" s="29">
        <v>0</v>
      </c>
      <c r="AO175" s="13">
        <f t="shared" ref="AO175" si="1200">AQ175</f>
        <v>0</v>
      </c>
      <c r="AP175" s="29">
        <v>0</v>
      </c>
      <c r="AQ175" s="13">
        <v>0</v>
      </c>
      <c r="AR175" s="29">
        <v>0</v>
      </c>
      <c r="AS175" s="13">
        <f t="shared" ref="AS175" si="1201">AU175</f>
        <v>0</v>
      </c>
      <c r="AT175" s="29">
        <v>0</v>
      </c>
      <c r="AU175" s="13">
        <v>0</v>
      </c>
      <c r="AV175" s="29">
        <v>0</v>
      </c>
      <c r="AW175" s="13">
        <f t="shared" ref="AW175" si="1202">AY175</f>
        <v>0</v>
      </c>
      <c r="AX175" s="29">
        <v>0</v>
      </c>
      <c r="AY175" s="13">
        <v>0</v>
      </c>
      <c r="AZ175" s="29">
        <v>0</v>
      </c>
    </row>
    <row r="176" spans="1:52" ht="82.5" hidden="1" outlineLevel="1" x14ac:dyDescent="0.25">
      <c r="A176" s="10" t="s">
        <v>482</v>
      </c>
      <c r="B176" s="77" t="s">
        <v>488</v>
      </c>
      <c r="C176" s="41" t="s">
        <v>22</v>
      </c>
      <c r="D176" s="11" t="s">
        <v>54</v>
      </c>
      <c r="E176" s="13">
        <f t="shared" ref="E176" si="1203">I176+M176+Q176+U176+Y176+AC176+AG176+AK176+AO176</f>
        <v>3819.9</v>
      </c>
      <c r="F176" s="13">
        <f t="shared" ref="F176" si="1204">J176+N176+R176+V176+Z176+AD176+AH176+AL176+AP176</f>
        <v>0</v>
      </c>
      <c r="G176" s="13">
        <f t="shared" ref="G176" si="1205">K176+O176+S176+W176+AA176+AE176+AI176+AM176+AQ176</f>
        <v>3819.9</v>
      </c>
      <c r="H176" s="13">
        <f t="shared" ref="H176" si="1206">L176+P176+T176+X176+AB176+AF176+AJ176+AN176+AR176</f>
        <v>0</v>
      </c>
      <c r="I176" s="13">
        <f t="shared" ref="I176" si="1207">K176</f>
        <v>0</v>
      </c>
      <c r="J176" s="29">
        <v>0</v>
      </c>
      <c r="K176" s="13">
        <v>0</v>
      </c>
      <c r="L176" s="29">
        <v>0</v>
      </c>
      <c r="M176" s="13">
        <f t="shared" ref="M176" si="1208">O176</f>
        <v>0</v>
      </c>
      <c r="N176" s="29">
        <v>0</v>
      </c>
      <c r="O176" s="13">
        <v>0</v>
      </c>
      <c r="P176" s="29">
        <v>0</v>
      </c>
      <c r="Q176" s="13">
        <f t="shared" ref="Q176" si="1209">S176</f>
        <v>0</v>
      </c>
      <c r="R176" s="29">
        <v>0</v>
      </c>
      <c r="S176" s="13">
        <v>0</v>
      </c>
      <c r="T176" s="29">
        <v>0</v>
      </c>
      <c r="U176" s="13">
        <f t="shared" ref="U176" si="1210">W176</f>
        <v>0</v>
      </c>
      <c r="V176" s="48">
        <v>0</v>
      </c>
      <c r="W176" s="76">
        <v>0</v>
      </c>
      <c r="X176" s="49">
        <v>0</v>
      </c>
      <c r="Y176" s="13">
        <f t="shared" ref="Y176" si="1211">AA176</f>
        <v>3819.9</v>
      </c>
      <c r="Z176" s="29">
        <v>0</v>
      </c>
      <c r="AA176" s="78">
        <v>3819.9</v>
      </c>
      <c r="AB176" s="29">
        <v>0</v>
      </c>
      <c r="AC176" s="13">
        <f t="shared" ref="AC176" si="1212">AE176</f>
        <v>0</v>
      </c>
      <c r="AD176" s="29">
        <v>0</v>
      </c>
      <c r="AE176" s="13">
        <v>0</v>
      </c>
      <c r="AF176" s="29">
        <v>0</v>
      </c>
      <c r="AG176" s="13">
        <f t="shared" ref="AG176" si="1213">AI176</f>
        <v>0</v>
      </c>
      <c r="AH176" s="29">
        <v>0</v>
      </c>
      <c r="AI176" s="13">
        <v>0</v>
      </c>
      <c r="AJ176" s="29">
        <v>0</v>
      </c>
      <c r="AK176" s="13">
        <f t="shared" ref="AK176" si="1214">AM176</f>
        <v>0</v>
      </c>
      <c r="AL176" s="29">
        <v>0</v>
      </c>
      <c r="AM176" s="13">
        <v>0</v>
      </c>
      <c r="AN176" s="29">
        <v>0</v>
      </c>
      <c r="AO176" s="13">
        <f t="shared" ref="AO176" si="1215">AQ176</f>
        <v>0</v>
      </c>
      <c r="AP176" s="29">
        <v>0</v>
      </c>
      <c r="AQ176" s="13">
        <v>0</v>
      </c>
      <c r="AR176" s="29">
        <v>0</v>
      </c>
      <c r="AS176" s="13">
        <f t="shared" ref="AS176" si="1216">AU176</f>
        <v>0</v>
      </c>
      <c r="AT176" s="29">
        <v>0</v>
      </c>
      <c r="AU176" s="13">
        <v>0</v>
      </c>
      <c r="AV176" s="29">
        <v>0</v>
      </c>
      <c r="AW176" s="13">
        <f t="shared" ref="AW176" si="1217">AY176</f>
        <v>0</v>
      </c>
      <c r="AX176" s="29">
        <v>0</v>
      </c>
      <c r="AY176" s="13">
        <v>0</v>
      </c>
      <c r="AZ176" s="29">
        <v>0</v>
      </c>
    </row>
    <row r="177" spans="1:52" ht="66" hidden="1" outlineLevel="1" x14ac:dyDescent="0.25">
      <c r="A177" s="10" t="s">
        <v>483</v>
      </c>
      <c r="B177" s="77" t="s">
        <v>489</v>
      </c>
      <c r="C177" s="41" t="s">
        <v>22</v>
      </c>
      <c r="D177" s="11" t="s">
        <v>54</v>
      </c>
      <c r="E177" s="13">
        <f t="shared" ref="E177" si="1218">I177+M177+Q177+U177+Y177+AC177+AG177+AK177+AO177</f>
        <v>214.6</v>
      </c>
      <c r="F177" s="13">
        <f t="shared" ref="F177" si="1219">J177+N177+R177+V177+Z177+AD177+AH177+AL177+AP177</f>
        <v>0</v>
      </c>
      <c r="G177" s="13">
        <f t="shared" ref="G177" si="1220">K177+O177+S177+W177+AA177+AE177+AI177+AM177+AQ177</f>
        <v>214.6</v>
      </c>
      <c r="H177" s="13">
        <f t="shared" ref="H177" si="1221">L177+P177+T177+X177+AB177+AF177+AJ177+AN177+AR177</f>
        <v>0</v>
      </c>
      <c r="I177" s="13">
        <f t="shared" ref="I177" si="1222">K177</f>
        <v>0</v>
      </c>
      <c r="J177" s="29">
        <v>0</v>
      </c>
      <c r="K177" s="13">
        <v>0</v>
      </c>
      <c r="L177" s="29">
        <v>0</v>
      </c>
      <c r="M177" s="13">
        <f t="shared" ref="M177" si="1223">O177</f>
        <v>0</v>
      </c>
      <c r="N177" s="29">
        <v>0</v>
      </c>
      <c r="O177" s="13">
        <v>0</v>
      </c>
      <c r="P177" s="29">
        <v>0</v>
      </c>
      <c r="Q177" s="13">
        <f t="shared" ref="Q177" si="1224">S177</f>
        <v>0</v>
      </c>
      <c r="R177" s="29">
        <v>0</v>
      </c>
      <c r="S177" s="13">
        <v>0</v>
      </c>
      <c r="T177" s="29">
        <v>0</v>
      </c>
      <c r="U177" s="13">
        <f t="shared" ref="U177" si="1225">W177</f>
        <v>0</v>
      </c>
      <c r="V177" s="48">
        <v>0</v>
      </c>
      <c r="W177" s="76">
        <v>0</v>
      </c>
      <c r="X177" s="49">
        <v>0</v>
      </c>
      <c r="Y177" s="13">
        <f t="shared" ref="Y177" si="1226">AA177</f>
        <v>214.6</v>
      </c>
      <c r="Z177" s="29">
        <v>0</v>
      </c>
      <c r="AA177" s="78">
        <v>214.6</v>
      </c>
      <c r="AB177" s="29">
        <v>0</v>
      </c>
      <c r="AC177" s="13">
        <f t="shared" ref="AC177" si="1227">AE177</f>
        <v>0</v>
      </c>
      <c r="AD177" s="29">
        <v>0</v>
      </c>
      <c r="AE177" s="13">
        <v>0</v>
      </c>
      <c r="AF177" s="29">
        <v>0</v>
      </c>
      <c r="AG177" s="13">
        <f t="shared" ref="AG177" si="1228">AI177</f>
        <v>0</v>
      </c>
      <c r="AH177" s="29">
        <v>0</v>
      </c>
      <c r="AI177" s="13">
        <v>0</v>
      </c>
      <c r="AJ177" s="29">
        <v>0</v>
      </c>
      <c r="AK177" s="13">
        <f t="shared" ref="AK177" si="1229">AM177</f>
        <v>0</v>
      </c>
      <c r="AL177" s="29">
        <v>0</v>
      </c>
      <c r="AM177" s="13">
        <v>0</v>
      </c>
      <c r="AN177" s="29">
        <v>0</v>
      </c>
      <c r="AO177" s="13">
        <f t="shared" ref="AO177" si="1230">AQ177</f>
        <v>0</v>
      </c>
      <c r="AP177" s="29">
        <v>0</v>
      </c>
      <c r="AQ177" s="13">
        <v>0</v>
      </c>
      <c r="AR177" s="29">
        <v>0</v>
      </c>
      <c r="AS177" s="13">
        <f t="shared" ref="AS177" si="1231">AU177</f>
        <v>0</v>
      </c>
      <c r="AT177" s="29">
        <v>0</v>
      </c>
      <c r="AU177" s="13">
        <v>0</v>
      </c>
      <c r="AV177" s="29">
        <v>0</v>
      </c>
      <c r="AW177" s="13">
        <f t="shared" ref="AW177" si="1232">AY177</f>
        <v>0</v>
      </c>
      <c r="AX177" s="29">
        <v>0</v>
      </c>
      <c r="AY177" s="13">
        <v>0</v>
      </c>
      <c r="AZ177" s="29">
        <v>0</v>
      </c>
    </row>
    <row r="178" spans="1:52" ht="90" hidden="1" customHeight="1" outlineLevel="1" x14ac:dyDescent="0.25">
      <c r="A178" s="10" t="s">
        <v>485</v>
      </c>
      <c r="B178" s="77" t="s">
        <v>503</v>
      </c>
      <c r="C178" s="41" t="s">
        <v>22</v>
      </c>
      <c r="D178" s="11" t="s">
        <v>54</v>
      </c>
      <c r="E178" s="13">
        <f t="shared" ref="E178" si="1233">I178+M178+Q178+U178+Y178+AC178+AG178+AK178+AO178</f>
        <v>808.2</v>
      </c>
      <c r="F178" s="13">
        <f t="shared" ref="F178" si="1234">J178+N178+R178+V178+Z178+AD178+AH178+AL178+AP178</f>
        <v>0</v>
      </c>
      <c r="G178" s="13">
        <f t="shared" ref="G178" si="1235">K178+O178+S178+W178+AA178+AE178+AI178+AM178+AQ178</f>
        <v>808.2</v>
      </c>
      <c r="H178" s="13">
        <f t="shared" ref="H178" si="1236">L178+P178+T178+X178+AB178+AF178+AJ178+AN178+AR178</f>
        <v>0</v>
      </c>
      <c r="I178" s="13">
        <f t="shared" ref="I178" si="1237">K178</f>
        <v>0</v>
      </c>
      <c r="J178" s="29">
        <v>0</v>
      </c>
      <c r="K178" s="13">
        <v>0</v>
      </c>
      <c r="L178" s="29">
        <v>0</v>
      </c>
      <c r="M178" s="13">
        <f t="shared" ref="M178" si="1238">O178</f>
        <v>0</v>
      </c>
      <c r="N178" s="29">
        <v>0</v>
      </c>
      <c r="O178" s="13">
        <v>0</v>
      </c>
      <c r="P178" s="29">
        <v>0</v>
      </c>
      <c r="Q178" s="13">
        <f t="shared" ref="Q178" si="1239">S178</f>
        <v>0</v>
      </c>
      <c r="R178" s="29">
        <v>0</v>
      </c>
      <c r="S178" s="13">
        <v>0</v>
      </c>
      <c r="T178" s="29">
        <v>0</v>
      </c>
      <c r="U178" s="13">
        <f t="shared" ref="U178" si="1240">W178</f>
        <v>0</v>
      </c>
      <c r="V178" s="48">
        <v>0</v>
      </c>
      <c r="W178" s="76">
        <v>0</v>
      </c>
      <c r="X178" s="49">
        <v>0</v>
      </c>
      <c r="Y178" s="13">
        <f t="shared" ref="Y178" si="1241">AA178</f>
        <v>808.2</v>
      </c>
      <c r="Z178" s="29">
        <v>0</v>
      </c>
      <c r="AA178" s="78">
        <v>808.2</v>
      </c>
      <c r="AB178" s="29">
        <v>0</v>
      </c>
      <c r="AC178" s="13">
        <f t="shared" ref="AC178" si="1242">AE178</f>
        <v>0</v>
      </c>
      <c r="AD178" s="29">
        <v>0</v>
      </c>
      <c r="AE178" s="13">
        <v>0</v>
      </c>
      <c r="AF178" s="29">
        <v>0</v>
      </c>
      <c r="AG178" s="13">
        <f t="shared" ref="AG178" si="1243">AI178</f>
        <v>0</v>
      </c>
      <c r="AH178" s="29">
        <v>0</v>
      </c>
      <c r="AI178" s="13">
        <v>0</v>
      </c>
      <c r="AJ178" s="29">
        <v>0</v>
      </c>
      <c r="AK178" s="13">
        <f t="shared" ref="AK178" si="1244">AM178</f>
        <v>0</v>
      </c>
      <c r="AL178" s="29">
        <v>0</v>
      </c>
      <c r="AM178" s="13">
        <v>0</v>
      </c>
      <c r="AN178" s="29">
        <v>0</v>
      </c>
      <c r="AO178" s="13">
        <f t="shared" ref="AO178" si="1245">AQ178</f>
        <v>0</v>
      </c>
      <c r="AP178" s="29">
        <v>0</v>
      </c>
      <c r="AQ178" s="13">
        <v>0</v>
      </c>
      <c r="AR178" s="29">
        <v>0</v>
      </c>
      <c r="AS178" s="13">
        <f t="shared" ref="AS178" si="1246">AU178</f>
        <v>0</v>
      </c>
      <c r="AT178" s="29">
        <v>0</v>
      </c>
      <c r="AU178" s="13">
        <v>0</v>
      </c>
      <c r="AV178" s="29">
        <v>0</v>
      </c>
      <c r="AW178" s="13">
        <f t="shared" ref="AW178" si="1247">AY178</f>
        <v>0</v>
      </c>
      <c r="AX178" s="29">
        <v>0</v>
      </c>
      <c r="AY178" s="13">
        <v>0</v>
      </c>
      <c r="AZ178" s="29">
        <v>0</v>
      </c>
    </row>
    <row r="179" spans="1:52" ht="101.25" hidden="1" customHeight="1" outlineLevel="1" x14ac:dyDescent="0.25">
      <c r="A179" s="10" t="s">
        <v>487</v>
      </c>
      <c r="B179" s="77" t="s">
        <v>508</v>
      </c>
      <c r="C179" s="41" t="s">
        <v>22</v>
      </c>
      <c r="D179" s="11" t="s">
        <v>54</v>
      </c>
      <c r="E179" s="13">
        <f t="shared" ref="E179" si="1248">I179+M179+Q179+U179+Y179+AC179+AG179+AK179+AO179</f>
        <v>87.1</v>
      </c>
      <c r="F179" s="13">
        <f t="shared" ref="F179" si="1249">J179+N179+R179+V179+Z179+AD179+AH179+AL179+AP179</f>
        <v>0</v>
      </c>
      <c r="G179" s="13">
        <f t="shared" ref="G179" si="1250">K179+O179+S179+W179+AA179+AE179+AI179+AM179+AQ179</f>
        <v>87.1</v>
      </c>
      <c r="H179" s="13">
        <f t="shared" ref="H179" si="1251">L179+P179+T179+X179+AB179+AF179+AJ179+AN179+AR179</f>
        <v>0</v>
      </c>
      <c r="I179" s="13">
        <f t="shared" ref="I179" si="1252">K179</f>
        <v>0</v>
      </c>
      <c r="J179" s="29">
        <v>0</v>
      </c>
      <c r="K179" s="13">
        <v>0</v>
      </c>
      <c r="L179" s="29">
        <v>0</v>
      </c>
      <c r="M179" s="13">
        <f t="shared" ref="M179" si="1253">O179</f>
        <v>0</v>
      </c>
      <c r="N179" s="29">
        <v>0</v>
      </c>
      <c r="O179" s="13">
        <v>0</v>
      </c>
      <c r="P179" s="29">
        <v>0</v>
      </c>
      <c r="Q179" s="13">
        <f t="shared" ref="Q179" si="1254">S179</f>
        <v>0</v>
      </c>
      <c r="R179" s="29">
        <v>0</v>
      </c>
      <c r="S179" s="13">
        <v>0</v>
      </c>
      <c r="T179" s="29">
        <v>0</v>
      </c>
      <c r="U179" s="13">
        <f t="shared" ref="U179" si="1255">W179</f>
        <v>0</v>
      </c>
      <c r="V179" s="48">
        <v>0</v>
      </c>
      <c r="W179" s="76">
        <v>0</v>
      </c>
      <c r="X179" s="49">
        <v>0</v>
      </c>
      <c r="Y179" s="13">
        <f t="shared" ref="Y179" si="1256">AA179</f>
        <v>87.1</v>
      </c>
      <c r="Z179" s="29">
        <v>0</v>
      </c>
      <c r="AA179" s="78">
        <v>87.1</v>
      </c>
      <c r="AB179" s="29">
        <v>0</v>
      </c>
      <c r="AC179" s="13">
        <f t="shared" ref="AC179" si="1257">AE179</f>
        <v>0</v>
      </c>
      <c r="AD179" s="29">
        <v>0</v>
      </c>
      <c r="AE179" s="13">
        <v>0</v>
      </c>
      <c r="AF179" s="29">
        <v>0</v>
      </c>
      <c r="AG179" s="13">
        <f t="shared" ref="AG179" si="1258">AI179</f>
        <v>0</v>
      </c>
      <c r="AH179" s="29">
        <v>0</v>
      </c>
      <c r="AI179" s="13">
        <v>0</v>
      </c>
      <c r="AJ179" s="29">
        <v>0</v>
      </c>
      <c r="AK179" s="13">
        <f t="shared" ref="AK179" si="1259">AM179</f>
        <v>0</v>
      </c>
      <c r="AL179" s="29">
        <v>0</v>
      </c>
      <c r="AM179" s="13">
        <v>0</v>
      </c>
      <c r="AN179" s="29">
        <v>0</v>
      </c>
      <c r="AO179" s="13">
        <f t="shared" ref="AO179" si="1260">AQ179</f>
        <v>0</v>
      </c>
      <c r="AP179" s="29">
        <v>0</v>
      </c>
      <c r="AQ179" s="13">
        <v>0</v>
      </c>
      <c r="AR179" s="29">
        <v>0</v>
      </c>
      <c r="AS179" s="13">
        <f t="shared" ref="AS179" si="1261">AU179</f>
        <v>0</v>
      </c>
      <c r="AT179" s="29">
        <v>0</v>
      </c>
      <c r="AU179" s="13">
        <v>0</v>
      </c>
      <c r="AV179" s="29">
        <v>0</v>
      </c>
      <c r="AW179" s="13">
        <f t="shared" ref="AW179" si="1262">AY179</f>
        <v>0</v>
      </c>
      <c r="AX179" s="29">
        <v>0</v>
      </c>
      <c r="AY179" s="13">
        <v>0</v>
      </c>
      <c r="AZ179" s="29">
        <v>0</v>
      </c>
    </row>
    <row r="180" spans="1:52" ht="78.75" hidden="1" outlineLevel="1" x14ac:dyDescent="0.25">
      <c r="A180" s="10" t="s">
        <v>490</v>
      </c>
      <c r="B180" s="69" t="s">
        <v>432</v>
      </c>
      <c r="C180" s="41" t="s">
        <v>22</v>
      </c>
      <c r="D180" s="11" t="s">
        <v>54</v>
      </c>
      <c r="E180" s="13">
        <f t="shared" ref="E180" si="1263">I180+M180+Q180+U180+Y180+AC180+AG180+AK180+AO180</f>
        <v>2188.6</v>
      </c>
      <c r="F180" s="13">
        <f t="shared" ref="F180" si="1264">J180+N180+R180+V180+Z180+AD180+AH180+AL180+AP180</f>
        <v>0</v>
      </c>
      <c r="G180" s="13">
        <f t="shared" ref="G180" si="1265">K180+O180+S180+W180+AA180+AE180+AI180+AM180+AQ180</f>
        <v>2188.6</v>
      </c>
      <c r="H180" s="13">
        <f t="shared" ref="H180" si="1266">L180+P180+T180+X180+AB180+AF180+AJ180+AN180+AR180</f>
        <v>0</v>
      </c>
      <c r="I180" s="13">
        <f t="shared" ref="I180" si="1267">K180</f>
        <v>0</v>
      </c>
      <c r="J180" s="29">
        <v>0</v>
      </c>
      <c r="K180" s="13">
        <v>0</v>
      </c>
      <c r="L180" s="29">
        <v>0</v>
      </c>
      <c r="M180" s="13">
        <f t="shared" ref="M180" si="1268">O180</f>
        <v>0</v>
      </c>
      <c r="N180" s="29">
        <v>0</v>
      </c>
      <c r="O180" s="13">
        <v>0</v>
      </c>
      <c r="P180" s="29">
        <v>0</v>
      </c>
      <c r="Q180" s="13">
        <f t="shared" ref="Q180" si="1269">S180</f>
        <v>0</v>
      </c>
      <c r="R180" s="29">
        <v>0</v>
      </c>
      <c r="S180" s="13">
        <v>0</v>
      </c>
      <c r="T180" s="29">
        <v>0</v>
      </c>
      <c r="U180" s="13">
        <f t="shared" ref="U180" si="1270">W180</f>
        <v>0</v>
      </c>
      <c r="V180" s="48">
        <v>0</v>
      </c>
      <c r="W180" s="76">
        <v>0</v>
      </c>
      <c r="X180" s="49">
        <v>0</v>
      </c>
      <c r="Y180" s="13">
        <f t="shared" ref="Y180" si="1271">AA180</f>
        <v>0</v>
      </c>
      <c r="Z180" s="29">
        <v>0</v>
      </c>
      <c r="AA180" s="13">
        <v>0</v>
      </c>
      <c r="AB180" s="29">
        <v>0</v>
      </c>
      <c r="AC180" s="13">
        <f t="shared" ref="AC180" si="1272">AE180</f>
        <v>2188.6</v>
      </c>
      <c r="AD180" s="29">
        <v>0</v>
      </c>
      <c r="AE180" s="13">
        <v>2188.6</v>
      </c>
      <c r="AF180" s="29">
        <v>0</v>
      </c>
      <c r="AG180" s="13">
        <f t="shared" ref="AG180" si="1273">AI180</f>
        <v>0</v>
      </c>
      <c r="AH180" s="29">
        <v>0</v>
      </c>
      <c r="AI180" s="13">
        <v>0</v>
      </c>
      <c r="AJ180" s="29">
        <v>0</v>
      </c>
      <c r="AK180" s="13">
        <f t="shared" ref="AK180" si="1274">AM180</f>
        <v>0</v>
      </c>
      <c r="AL180" s="29">
        <v>0</v>
      </c>
      <c r="AM180" s="13">
        <v>0</v>
      </c>
      <c r="AN180" s="29">
        <v>0</v>
      </c>
      <c r="AO180" s="13">
        <f t="shared" ref="AO180" si="1275">AQ180</f>
        <v>0</v>
      </c>
      <c r="AP180" s="29">
        <v>0</v>
      </c>
      <c r="AQ180" s="13">
        <v>0</v>
      </c>
      <c r="AR180" s="29">
        <v>0</v>
      </c>
      <c r="AS180" s="13">
        <f t="shared" ref="AS180" si="1276">AU180</f>
        <v>0</v>
      </c>
      <c r="AT180" s="29">
        <v>0</v>
      </c>
      <c r="AU180" s="13">
        <v>0</v>
      </c>
      <c r="AV180" s="29">
        <v>0</v>
      </c>
      <c r="AW180" s="13">
        <f t="shared" ref="AW180" si="1277">AY180</f>
        <v>0</v>
      </c>
      <c r="AX180" s="29">
        <v>0</v>
      </c>
      <c r="AY180" s="13">
        <v>0</v>
      </c>
      <c r="AZ180" s="29">
        <v>0</v>
      </c>
    </row>
    <row r="181" spans="1:52" ht="63" hidden="1" outlineLevel="1" x14ac:dyDescent="0.25">
      <c r="A181" s="10" t="s">
        <v>491</v>
      </c>
      <c r="B181" s="69" t="s">
        <v>433</v>
      </c>
      <c r="C181" s="41" t="s">
        <v>22</v>
      </c>
      <c r="D181" s="11" t="s">
        <v>54</v>
      </c>
      <c r="E181" s="13">
        <f t="shared" ref="E181" si="1278">I181+M181+Q181+U181+Y181+AC181+AG181+AK181+AO181</f>
        <v>4074.9</v>
      </c>
      <c r="F181" s="13">
        <f t="shared" ref="F181" si="1279">J181+N181+R181+V181+Z181+AD181+AH181+AL181+AP181</f>
        <v>0</v>
      </c>
      <c r="G181" s="13">
        <f t="shared" ref="G181" si="1280">K181+O181+S181+W181+AA181+AE181+AI181+AM181+AQ181</f>
        <v>4074.9</v>
      </c>
      <c r="H181" s="13">
        <f t="shared" ref="H181" si="1281">L181+P181+T181+X181+AB181+AF181+AJ181+AN181+AR181</f>
        <v>0</v>
      </c>
      <c r="I181" s="13">
        <f t="shared" ref="I181" si="1282">K181</f>
        <v>0</v>
      </c>
      <c r="J181" s="29">
        <v>0</v>
      </c>
      <c r="K181" s="13">
        <v>0</v>
      </c>
      <c r="L181" s="29">
        <v>0</v>
      </c>
      <c r="M181" s="13">
        <f t="shared" ref="M181" si="1283">O181</f>
        <v>0</v>
      </c>
      <c r="N181" s="29">
        <v>0</v>
      </c>
      <c r="O181" s="13">
        <v>0</v>
      </c>
      <c r="P181" s="29">
        <v>0</v>
      </c>
      <c r="Q181" s="13">
        <f t="shared" ref="Q181" si="1284">S181</f>
        <v>0</v>
      </c>
      <c r="R181" s="29">
        <v>0</v>
      </c>
      <c r="S181" s="13">
        <v>0</v>
      </c>
      <c r="T181" s="29">
        <v>0</v>
      </c>
      <c r="U181" s="13">
        <f t="shared" ref="U181" si="1285">W181</f>
        <v>0</v>
      </c>
      <c r="V181" s="48">
        <v>0</v>
      </c>
      <c r="W181" s="76">
        <v>0</v>
      </c>
      <c r="X181" s="49">
        <v>0</v>
      </c>
      <c r="Y181" s="13">
        <f t="shared" ref="Y181" si="1286">AA181</f>
        <v>0</v>
      </c>
      <c r="Z181" s="29">
        <v>0</v>
      </c>
      <c r="AA181" s="13">
        <v>0</v>
      </c>
      <c r="AB181" s="29">
        <v>0</v>
      </c>
      <c r="AC181" s="13">
        <f t="shared" ref="AC181" si="1287">AE181</f>
        <v>4074.9</v>
      </c>
      <c r="AD181" s="29">
        <v>0</v>
      </c>
      <c r="AE181" s="13">
        <v>4074.9</v>
      </c>
      <c r="AF181" s="29">
        <v>0</v>
      </c>
      <c r="AG181" s="13">
        <f t="shared" ref="AG181" si="1288">AI181</f>
        <v>0</v>
      </c>
      <c r="AH181" s="29">
        <v>0</v>
      </c>
      <c r="AI181" s="13">
        <v>0</v>
      </c>
      <c r="AJ181" s="29">
        <v>0</v>
      </c>
      <c r="AK181" s="13">
        <f t="shared" ref="AK181" si="1289">AM181</f>
        <v>0</v>
      </c>
      <c r="AL181" s="29">
        <v>0</v>
      </c>
      <c r="AM181" s="13">
        <v>0</v>
      </c>
      <c r="AN181" s="29">
        <v>0</v>
      </c>
      <c r="AO181" s="13">
        <f t="shared" ref="AO181" si="1290">AQ181</f>
        <v>0</v>
      </c>
      <c r="AP181" s="29">
        <v>0</v>
      </c>
      <c r="AQ181" s="13">
        <v>0</v>
      </c>
      <c r="AR181" s="29">
        <v>0</v>
      </c>
      <c r="AS181" s="13">
        <f t="shared" ref="AS181" si="1291">AU181</f>
        <v>0</v>
      </c>
      <c r="AT181" s="29">
        <v>0</v>
      </c>
      <c r="AU181" s="13">
        <v>0</v>
      </c>
      <c r="AV181" s="29">
        <v>0</v>
      </c>
      <c r="AW181" s="13">
        <f t="shared" ref="AW181" si="1292">AY181</f>
        <v>0</v>
      </c>
      <c r="AX181" s="29">
        <v>0</v>
      </c>
      <c r="AY181" s="13">
        <v>0</v>
      </c>
      <c r="AZ181" s="29">
        <v>0</v>
      </c>
    </row>
    <row r="182" spans="1:52" ht="47.25" hidden="1" outlineLevel="1" x14ac:dyDescent="0.25">
      <c r="A182" s="10" t="s">
        <v>506</v>
      </c>
      <c r="B182" s="69" t="s">
        <v>505</v>
      </c>
      <c r="C182" s="41" t="s">
        <v>22</v>
      </c>
      <c r="D182" s="11" t="s">
        <v>54</v>
      </c>
      <c r="E182" s="13">
        <f t="shared" ref="E182" si="1293">I182+M182+Q182+U182+Y182+AC182+AG182+AK182+AO182</f>
        <v>3359</v>
      </c>
      <c r="F182" s="13">
        <f t="shared" ref="F182" si="1294">J182+N182+R182+V182+Z182+AD182+AH182+AL182+AP182</f>
        <v>0</v>
      </c>
      <c r="G182" s="13">
        <f t="shared" ref="G182" si="1295">K182+O182+S182+W182+AA182+AE182+AI182+AM182+AQ182</f>
        <v>3359</v>
      </c>
      <c r="H182" s="13">
        <f t="shared" ref="H182" si="1296">L182+P182+T182+X182+AB182+AF182+AJ182+AN182+AR182</f>
        <v>0</v>
      </c>
      <c r="I182" s="13">
        <f t="shared" ref="I182" si="1297">K182</f>
        <v>0</v>
      </c>
      <c r="J182" s="29">
        <v>0</v>
      </c>
      <c r="K182" s="13">
        <v>0</v>
      </c>
      <c r="L182" s="29">
        <v>0</v>
      </c>
      <c r="M182" s="13">
        <f t="shared" ref="M182" si="1298">O182</f>
        <v>0</v>
      </c>
      <c r="N182" s="29">
        <v>0</v>
      </c>
      <c r="O182" s="13">
        <v>0</v>
      </c>
      <c r="P182" s="29">
        <v>0</v>
      </c>
      <c r="Q182" s="13">
        <f t="shared" ref="Q182" si="1299">S182</f>
        <v>0</v>
      </c>
      <c r="R182" s="29">
        <v>0</v>
      </c>
      <c r="S182" s="13">
        <v>0</v>
      </c>
      <c r="T182" s="29">
        <v>0</v>
      </c>
      <c r="U182" s="13">
        <f t="shared" ref="U182" si="1300">W182</f>
        <v>0</v>
      </c>
      <c r="V182" s="48">
        <v>0</v>
      </c>
      <c r="W182" s="76">
        <v>0</v>
      </c>
      <c r="X182" s="49">
        <v>0</v>
      </c>
      <c r="Y182" s="13">
        <f t="shared" ref="Y182" si="1301">AA182</f>
        <v>0</v>
      </c>
      <c r="Z182" s="29">
        <v>0</v>
      </c>
      <c r="AA182" s="13">
        <v>0</v>
      </c>
      <c r="AB182" s="29">
        <v>0</v>
      </c>
      <c r="AC182" s="13">
        <f t="shared" ref="AC182" si="1302">AE182</f>
        <v>3359</v>
      </c>
      <c r="AD182" s="29">
        <v>0</v>
      </c>
      <c r="AE182" s="13">
        <v>3359</v>
      </c>
      <c r="AF182" s="29">
        <v>0</v>
      </c>
      <c r="AG182" s="13">
        <f t="shared" ref="AG182" si="1303">AI182</f>
        <v>0</v>
      </c>
      <c r="AH182" s="29">
        <v>0</v>
      </c>
      <c r="AI182" s="13">
        <v>0</v>
      </c>
      <c r="AJ182" s="29">
        <v>0</v>
      </c>
      <c r="AK182" s="13">
        <f t="shared" ref="AK182" si="1304">AM182</f>
        <v>0</v>
      </c>
      <c r="AL182" s="29">
        <v>0</v>
      </c>
      <c r="AM182" s="13">
        <v>0</v>
      </c>
      <c r="AN182" s="29">
        <v>0</v>
      </c>
      <c r="AO182" s="13">
        <f t="shared" ref="AO182" si="1305">AQ182</f>
        <v>0</v>
      </c>
      <c r="AP182" s="29">
        <v>0</v>
      </c>
      <c r="AQ182" s="13">
        <v>0</v>
      </c>
      <c r="AR182" s="29">
        <v>0</v>
      </c>
      <c r="AS182" s="13">
        <f t="shared" ref="AS182" si="1306">AU182</f>
        <v>0</v>
      </c>
      <c r="AT182" s="29">
        <v>0</v>
      </c>
      <c r="AU182" s="13">
        <v>0</v>
      </c>
      <c r="AV182" s="29">
        <v>0</v>
      </c>
      <c r="AW182" s="13">
        <f t="shared" ref="AW182" si="1307">AY182</f>
        <v>0</v>
      </c>
      <c r="AX182" s="29">
        <v>0</v>
      </c>
      <c r="AY182" s="13">
        <v>0</v>
      </c>
      <c r="AZ182" s="29">
        <v>0</v>
      </c>
    </row>
    <row r="183" spans="1:52" ht="63" hidden="1" outlineLevel="1" x14ac:dyDescent="0.25">
      <c r="A183" s="10" t="s">
        <v>507</v>
      </c>
      <c r="B183" s="69" t="s">
        <v>516</v>
      </c>
      <c r="C183" s="41" t="s">
        <v>22</v>
      </c>
      <c r="D183" s="11" t="s">
        <v>54</v>
      </c>
      <c r="E183" s="13">
        <f t="shared" ref="E183" si="1308">I183+M183+Q183+U183+Y183+AC183+AG183+AK183+AO183</f>
        <v>7076.6</v>
      </c>
      <c r="F183" s="13">
        <f t="shared" ref="F183" si="1309">J183+N183+R183+V183+Z183+AD183+AH183+AL183+AP183</f>
        <v>0</v>
      </c>
      <c r="G183" s="13">
        <f t="shared" ref="G183" si="1310">K183+O183+S183+W183+AA183+AE183+AI183+AM183+AQ183</f>
        <v>7076.6</v>
      </c>
      <c r="H183" s="13">
        <f t="shared" ref="H183" si="1311">L183+P183+T183+X183+AB183+AF183+AJ183+AN183+AR183</f>
        <v>0</v>
      </c>
      <c r="I183" s="13">
        <f t="shared" ref="I183" si="1312">K183</f>
        <v>0</v>
      </c>
      <c r="J183" s="29">
        <v>0</v>
      </c>
      <c r="K183" s="13">
        <v>0</v>
      </c>
      <c r="L183" s="29">
        <v>0</v>
      </c>
      <c r="M183" s="13">
        <f t="shared" ref="M183" si="1313">O183</f>
        <v>0</v>
      </c>
      <c r="N183" s="29">
        <v>0</v>
      </c>
      <c r="O183" s="13">
        <v>0</v>
      </c>
      <c r="P183" s="29">
        <v>0</v>
      </c>
      <c r="Q183" s="13">
        <f t="shared" ref="Q183" si="1314">S183</f>
        <v>0</v>
      </c>
      <c r="R183" s="29">
        <v>0</v>
      </c>
      <c r="S183" s="13">
        <v>0</v>
      </c>
      <c r="T183" s="29">
        <v>0</v>
      </c>
      <c r="U183" s="13">
        <f t="shared" ref="U183" si="1315">W183</f>
        <v>0</v>
      </c>
      <c r="V183" s="48">
        <v>0</v>
      </c>
      <c r="W183" s="76">
        <v>0</v>
      </c>
      <c r="X183" s="49">
        <v>0</v>
      </c>
      <c r="Y183" s="13">
        <f t="shared" ref="Y183" si="1316">AA183</f>
        <v>0</v>
      </c>
      <c r="Z183" s="29">
        <v>0</v>
      </c>
      <c r="AA183" s="13">
        <v>0</v>
      </c>
      <c r="AB183" s="29">
        <v>0</v>
      </c>
      <c r="AC183" s="13">
        <f t="shared" ref="AC183" si="1317">AE183</f>
        <v>7076.6</v>
      </c>
      <c r="AD183" s="29">
        <v>0</v>
      </c>
      <c r="AE183" s="13">
        <v>7076.6</v>
      </c>
      <c r="AF183" s="29">
        <v>0</v>
      </c>
      <c r="AG183" s="13">
        <f t="shared" ref="AG183" si="1318">AI183</f>
        <v>0</v>
      </c>
      <c r="AH183" s="29">
        <v>0</v>
      </c>
      <c r="AI183" s="13">
        <v>0</v>
      </c>
      <c r="AJ183" s="29">
        <v>0</v>
      </c>
      <c r="AK183" s="13">
        <f t="shared" ref="AK183" si="1319">AM183</f>
        <v>0</v>
      </c>
      <c r="AL183" s="29">
        <v>0</v>
      </c>
      <c r="AM183" s="13">
        <v>0</v>
      </c>
      <c r="AN183" s="29">
        <v>0</v>
      </c>
      <c r="AO183" s="13">
        <f t="shared" ref="AO183" si="1320">AQ183</f>
        <v>0</v>
      </c>
      <c r="AP183" s="29">
        <v>0</v>
      </c>
      <c r="AQ183" s="13">
        <v>0</v>
      </c>
      <c r="AR183" s="29">
        <v>0</v>
      </c>
      <c r="AS183" s="13">
        <f t="shared" ref="AS183" si="1321">AU183</f>
        <v>0</v>
      </c>
      <c r="AT183" s="29">
        <v>0</v>
      </c>
      <c r="AU183" s="13">
        <v>0</v>
      </c>
      <c r="AV183" s="29">
        <v>0</v>
      </c>
      <c r="AW183" s="13">
        <f t="shared" ref="AW183" si="1322">AY183</f>
        <v>0</v>
      </c>
      <c r="AX183" s="29">
        <v>0</v>
      </c>
      <c r="AY183" s="13">
        <v>0</v>
      </c>
      <c r="AZ183" s="29">
        <v>0</v>
      </c>
    </row>
    <row r="184" spans="1:52" ht="78.75" hidden="1" outlineLevel="1" x14ac:dyDescent="0.25">
      <c r="A184" s="10" t="s">
        <v>522</v>
      </c>
      <c r="B184" s="69" t="s">
        <v>517</v>
      </c>
      <c r="C184" s="41" t="s">
        <v>22</v>
      </c>
      <c r="D184" s="11" t="s">
        <v>54</v>
      </c>
      <c r="E184" s="13">
        <f t="shared" ref="E184" si="1323">I184+M184+Q184+U184+Y184+AC184+AG184+AK184+AO184</f>
        <v>872.8</v>
      </c>
      <c r="F184" s="13">
        <f t="shared" ref="F184" si="1324">J184+N184+R184+V184+Z184+AD184+AH184+AL184+AP184</f>
        <v>0</v>
      </c>
      <c r="G184" s="13">
        <f t="shared" ref="G184" si="1325">K184+O184+S184+W184+AA184+AE184+AI184+AM184+AQ184</f>
        <v>872.8</v>
      </c>
      <c r="H184" s="13">
        <f t="shared" ref="H184" si="1326">L184+P184+T184+X184+AB184+AF184+AJ184+AN184+AR184</f>
        <v>0</v>
      </c>
      <c r="I184" s="13">
        <f t="shared" ref="I184" si="1327">K184</f>
        <v>0</v>
      </c>
      <c r="J184" s="29">
        <v>0</v>
      </c>
      <c r="K184" s="13">
        <v>0</v>
      </c>
      <c r="L184" s="29">
        <v>0</v>
      </c>
      <c r="M184" s="13">
        <f t="shared" ref="M184" si="1328">O184</f>
        <v>0</v>
      </c>
      <c r="N184" s="29">
        <v>0</v>
      </c>
      <c r="O184" s="13">
        <v>0</v>
      </c>
      <c r="P184" s="29">
        <v>0</v>
      </c>
      <c r="Q184" s="13">
        <f t="shared" ref="Q184" si="1329">S184</f>
        <v>0</v>
      </c>
      <c r="R184" s="29">
        <v>0</v>
      </c>
      <c r="S184" s="13">
        <v>0</v>
      </c>
      <c r="T184" s="29">
        <v>0</v>
      </c>
      <c r="U184" s="13">
        <f t="shared" ref="U184" si="1330">W184</f>
        <v>0</v>
      </c>
      <c r="V184" s="48">
        <v>0</v>
      </c>
      <c r="W184" s="76">
        <v>0</v>
      </c>
      <c r="X184" s="49">
        <v>0</v>
      </c>
      <c r="Y184" s="13">
        <f t="shared" ref="Y184" si="1331">AA184</f>
        <v>0</v>
      </c>
      <c r="Z184" s="29">
        <v>0</v>
      </c>
      <c r="AA184" s="13">
        <v>0</v>
      </c>
      <c r="AB184" s="29">
        <v>0</v>
      </c>
      <c r="AC184" s="13">
        <f t="shared" ref="AC184" si="1332">AE184</f>
        <v>872.8</v>
      </c>
      <c r="AD184" s="29">
        <v>0</v>
      </c>
      <c r="AE184" s="13">
        <v>872.8</v>
      </c>
      <c r="AF184" s="29">
        <v>0</v>
      </c>
      <c r="AG184" s="13">
        <f t="shared" ref="AG184" si="1333">AI184</f>
        <v>0</v>
      </c>
      <c r="AH184" s="29">
        <v>0</v>
      </c>
      <c r="AI184" s="13">
        <v>0</v>
      </c>
      <c r="AJ184" s="29">
        <v>0</v>
      </c>
      <c r="AK184" s="13">
        <f t="shared" ref="AK184" si="1334">AM184</f>
        <v>0</v>
      </c>
      <c r="AL184" s="29">
        <v>0</v>
      </c>
      <c r="AM184" s="13">
        <v>0</v>
      </c>
      <c r="AN184" s="29">
        <v>0</v>
      </c>
      <c r="AO184" s="13">
        <f t="shared" ref="AO184" si="1335">AQ184</f>
        <v>0</v>
      </c>
      <c r="AP184" s="29">
        <v>0</v>
      </c>
      <c r="AQ184" s="13">
        <v>0</v>
      </c>
      <c r="AR184" s="29">
        <v>0</v>
      </c>
      <c r="AS184" s="13">
        <f t="shared" ref="AS184" si="1336">AU184</f>
        <v>0</v>
      </c>
      <c r="AT184" s="29">
        <v>0</v>
      </c>
      <c r="AU184" s="13">
        <v>0</v>
      </c>
      <c r="AV184" s="29">
        <v>0</v>
      </c>
      <c r="AW184" s="13">
        <f t="shared" ref="AW184" si="1337">AY184</f>
        <v>0</v>
      </c>
      <c r="AX184" s="29">
        <v>0</v>
      </c>
      <c r="AY184" s="13">
        <v>0</v>
      </c>
      <c r="AZ184" s="29">
        <v>0</v>
      </c>
    </row>
    <row r="185" spans="1:52" ht="63" hidden="1" outlineLevel="1" x14ac:dyDescent="0.25">
      <c r="A185" s="10" t="s">
        <v>523</v>
      </c>
      <c r="B185" s="69" t="s">
        <v>518</v>
      </c>
      <c r="C185" s="41" t="s">
        <v>22</v>
      </c>
      <c r="D185" s="11" t="s">
        <v>54</v>
      </c>
      <c r="E185" s="13">
        <f t="shared" ref="E185" si="1338">I185+M185+Q185+U185+Y185+AC185+AG185+AK185+AO185</f>
        <v>1518</v>
      </c>
      <c r="F185" s="13">
        <f t="shared" ref="F185" si="1339">J185+N185+R185+V185+Z185+AD185+AH185+AL185+AP185</f>
        <v>0</v>
      </c>
      <c r="G185" s="13">
        <f t="shared" ref="G185" si="1340">K185+O185+S185+W185+AA185+AE185+AI185+AM185+AQ185</f>
        <v>1518</v>
      </c>
      <c r="H185" s="13">
        <f t="shared" ref="H185" si="1341">L185+P185+T185+X185+AB185+AF185+AJ185+AN185+AR185</f>
        <v>0</v>
      </c>
      <c r="I185" s="13">
        <f t="shared" ref="I185" si="1342">K185</f>
        <v>0</v>
      </c>
      <c r="J185" s="29">
        <v>0</v>
      </c>
      <c r="K185" s="13">
        <v>0</v>
      </c>
      <c r="L185" s="29">
        <v>0</v>
      </c>
      <c r="M185" s="13">
        <f t="shared" ref="M185" si="1343">O185</f>
        <v>0</v>
      </c>
      <c r="N185" s="29">
        <v>0</v>
      </c>
      <c r="O185" s="13">
        <v>0</v>
      </c>
      <c r="P185" s="29">
        <v>0</v>
      </c>
      <c r="Q185" s="13">
        <f t="shared" ref="Q185" si="1344">S185</f>
        <v>0</v>
      </c>
      <c r="R185" s="29">
        <v>0</v>
      </c>
      <c r="S185" s="13">
        <v>0</v>
      </c>
      <c r="T185" s="29">
        <v>0</v>
      </c>
      <c r="U185" s="13">
        <f t="shared" ref="U185" si="1345">W185</f>
        <v>0</v>
      </c>
      <c r="V185" s="48">
        <v>0</v>
      </c>
      <c r="W185" s="76">
        <v>0</v>
      </c>
      <c r="X185" s="49">
        <v>0</v>
      </c>
      <c r="Y185" s="13">
        <f t="shared" ref="Y185" si="1346">AA185</f>
        <v>0</v>
      </c>
      <c r="Z185" s="29">
        <v>0</v>
      </c>
      <c r="AA185" s="13">
        <v>0</v>
      </c>
      <c r="AB185" s="29">
        <v>0</v>
      </c>
      <c r="AC185" s="13">
        <f t="shared" ref="AC185" si="1347">AE185</f>
        <v>1518</v>
      </c>
      <c r="AD185" s="29">
        <v>0</v>
      </c>
      <c r="AE185" s="13">
        <v>1518</v>
      </c>
      <c r="AF185" s="29">
        <v>0</v>
      </c>
      <c r="AG185" s="13">
        <f t="shared" ref="AG185" si="1348">AI185</f>
        <v>0</v>
      </c>
      <c r="AH185" s="29">
        <v>0</v>
      </c>
      <c r="AI185" s="13">
        <v>0</v>
      </c>
      <c r="AJ185" s="29">
        <v>0</v>
      </c>
      <c r="AK185" s="13">
        <f t="shared" ref="AK185" si="1349">AM185</f>
        <v>0</v>
      </c>
      <c r="AL185" s="29">
        <v>0</v>
      </c>
      <c r="AM185" s="13">
        <v>0</v>
      </c>
      <c r="AN185" s="29">
        <v>0</v>
      </c>
      <c r="AO185" s="13">
        <f t="shared" ref="AO185" si="1350">AQ185</f>
        <v>0</v>
      </c>
      <c r="AP185" s="29">
        <v>0</v>
      </c>
      <c r="AQ185" s="13">
        <v>0</v>
      </c>
      <c r="AR185" s="29">
        <v>0</v>
      </c>
      <c r="AS185" s="13">
        <f t="shared" ref="AS185" si="1351">AU185</f>
        <v>0</v>
      </c>
      <c r="AT185" s="29">
        <v>0</v>
      </c>
      <c r="AU185" s="13">
        <v>0</v>
      </c>
      <c r="AV185" s="29">
        <v>0</v>
      </c>
      <c r="AW185" s="13">
        <f t="shared" ref="AW185" si="1352">AY185</f>
        <v>0</v>
      </c>
      <c r="AX185" s="29">
        <v>0</v>
      </c>
      <c r="AY185" s="13">
        <v>0</v>
      </c>
      <c r="AZ185" s="29">
        <v>0</v>
      </c>
    </row>
    <row r="186" spans="1:52" ht="78.75" hidden="1" outlineLevel="1" x14ac:dyDescent="0.25">
      <c r="A186" s="10" t="s">
        <v>524</v>
      </c>
      <c r="B186" s="69" t="s">
        <v>520</v>
      </c>
      <c r="C186" s="41" t="s">
        <v>22</v>
      </c>
      <c r="D186" s="11" t="s">
        <v>54</v>
      </c>
      <c r="E186" s="13">
        <f t="shared" ref="E186" si="1353">I186+M186+Q186+U186+Y186+AC186+AG186+AK186+AO186</f>
        <v>4014.5</v>
      </c>
      <c r="F186" s="13">
        <f t="shared" ref="F186" si="1354">J186+N186+R186+V186+Z186+AD186+AH186+AL186+AP186</f>
        <v>0</v>
      </c>
      <c r="G186" s="13">
        <f t="shared" ref="G186" si="1355">K186+O186+S186+W186+AA186+AE186+AI186+AM186+AQ186</f>
        <v>4014.5</v>
      </c>
      <c r="H186" s="13">
        <f t="shared" ref="H186" si="1356">L186+P186+T186+X186+AB186+AF186+AJ186+AN186+AR186</f>
        <v>0</v>
      </c>
      <c r="I186" s="13">
        <f t="shared" ref="I186" si="1357">K186</f>
        <v>0</v>
      </c>
      <c r="J186" s="29">
        <v>0</v>
      </c>
      <c r="K186" s="13">
        <v>0</v>
      </c>
      <c r="L186" s="29">
        <v>0</v>
      </c>
      <c r="M186" s="13">
        <f t="shared" ref="M186" si="1358">O186</f>
        <v>0</v>
      </c>
      <c r="N186" s="29">
        <v>0</v>
      </c>
      <c r="O186" s="13">
        <v>0</v>
      </c>
      <c r="P186" s="29">
        <v>0</v>
      </c>
      <c r="Q186" s="13">
        <f t="shared" ref="Q186" si="1359">S186</f>
        <v>0</v>
      </c>
      <c r="R186" s="29">
        <v>0</v>
      </c>
      <c r="S186" s="13">
        <v>0</v>
      </c>
      <c r="T186" s="29">
        <v>0</v>
      </c>
      <c r="U186" s="13">
        <f t="shared" ref="U186" si="1360">W186</f>
        <v>0</v>
      </c>
      <c r="V186" s="48">
        <v>0</v>
      </c>
      <c r="W186" s="76">
        <v>0</v>
      </c>
      <c r="X186" s="49">
        <v>0</v>
      </c>
      <c r="Y186" s="13">
        <f t="shared" ref="Y186" si="1361">AA186</f>
        <v>0</v>
      </c>
      <c r="Z186" s="29">
        <v>0</v>
      </c>
      <c r="AA186" s="13">
        <v>0</v>
      </c>
      <c r="AB186" s="29">
        <v>0</v>
      </c>
      <c r="AC186" s="13">
        <f t="shared" ref="AC186" si="1362">AE186</f>
        <v>4014.5</v>
      </c>
      <c r="AD186" s="29">
        <v>0</v>
      </c>
      <c r="AE186" s="13">
        <v>4014.5</v>
      </c>
      <c r="AF186" s="29">
        <v>0</v>
      </c>
      <c r="AG186" s="13">
        <f t="shared" ref="AG186" si="1363">AI186</f>
        <v>0</v>
      </c>
      <c r="AH186" s="29">
        <v>0</v>
      </c>
      <c r="AI186" s="13">
        <v>0</v>
      </c>
      <c r="AJ186" s="29">
        <v>0</v>
      </c>
      <c r="AK186" s="13">
        <f t="shared" ref="AK186" si="1364">AM186</f>
        <v>0</v>
      </c>
      <c r="AL186" s="29">
        <v>0</v>
      </c>
      <c r="AM186" s="13">
        <v>0</v>
      </c>
      <c r="AN186" s="29">
        <v>0</v>
      </c>
      <c r="AO186" s="13">
        <f t="shared" ref="AO186" si="1365">AQ186</f>
        <v>0</v>
      </c>
      <c r="AP186" s="29">
        <v>0</v>
      </c>
      <c r="AQ186" s="13">
        <v>0</v>
      </c>
      <c r="AR186" s="29">
        <v>0</v>
      </c>
      <c r="AS186" s="13">
        <f t="shared" ref="AS186" si="1366">AU186</f>
        <v>0</v>
      </c>
      <c r="AT186" s="29">
        <v>0</v>
      </c>
      <c r="AU186" s="13">
        <v>0</v>
      </c>
      <c r="AV186" s="29">
        <v>0</v>
      </c>
      <c r="AW186" s="13">
        <f t="shared" ref="AW186" si="1367">AY186</f>
        <v>0</v>
      </c>
      <c r="AX186" s="29">
        <v>0</v>
      </c>
      <c r="AY186" s="13">
        <v>0</v>
      </c>
      <c r="AZ186" s="29">
        <v>0</v>
      </c>
    </row>
    <row r="187" spans="1:52" ht="63" hidden="1" outlineLevel="1" x14ac:dyDescent="0.25">
      <c r="A187" s="10" t="s">
        <v>525</v>
      </c>
      <c r="B187" s="69" t="s">
        <v>521</v>
      </c>
      <c r="C187" s="41" t="s">
        <v>22</v>
      </c>
      <c r="D187" s="11" t="s">
        <v>54</v>
      </c>
      <c r="E187" s="13">
        <f t="shared" ref="E187" si="1368">I187+M187+Q187+U187+Y187+AC187+AG187+AK187+AO187</f>
        <v>1179.4000000000001</v>
      </c>
      <c r="F187" s="13">
        <f t="shared" ref="F187" si="1369">J187+N187+R187+V187+Z187+AD187+AH187+AL187+AP187</f>
        <v>0</v>
      </c>
      <c r="G187" s="13">
        <f t="shared" ref="G187" si="1370">K187+O187+S187+W187+AA187+AE187+AI187+AM187+AQ187</f>
        <v>1179.4000000000001</v>
      </c>
      <c r="H187" s="13">
        <f t="shared" ref="H187" si="1371">L187+P187+T187+X187+AB187+AF187+AJ187+AN187+AR187</f>
        <v>0</v>
      </c>
      <c r="I187" s="13">
        <f t="shared" ref="I187" si="1372">K187</f>
        <v>0</v>
      </c>
      <c r="J187" s="29">
        <v>0</v>
      </c>
      <c r="K187" s="13">
        <v>0</v>
      </c>
      <c r="L187" s="29">
        <v>0</v>
      </c>
      <c r="M187" s="13">
        <f t="shared" ref="M187" si="1373">O187</f>
        <v>0</v>
      </c>
      <c r="N187" s="29">
        <v>0</v>
      </c>
      <c r="O187" s="13">
        <v>0</v>
      </c>
      <c r="P187" s="29">
        <v>0</v>
      </c>
      <c r="Q187" s="13">
        <f t="shared" ref="Q187" si="1374">S187</f>
        <v>0</v>
      </c>
      <c r="R187" s="29">
        <v>0</v>
      </c>
      <c r="S187" s="13">
        <v>0</v>
      </c>
      <c r="T187" s="29">
        <v>0</v>
      </c>
      <c r="U187" s="13">
        <f t="shared" ref="U187" si="1375">W187</f>
        <v>0</v>
      </c>
      <c r="V187" s="48">
        <v>0</v>
      </c>
      <c r="W187" s="76">
        <v>0</v>
      </c>
      <c r="X187" s="49">
        <v>0</v>
      </c>
      <c r="Y187" s="13">
        <f t="shared" ref="Y187" si="1376">AA187</f>
        <v>0</v>
      </c>
      <c r="Z187" s="29">
        <v>0</v>
      </c>
      <c r="AA187" s="13">
        <v>0</v>
      </c>
      <c r="AB187" s="29">
        <v>0</v>
      </c>
      <c r="AC187" s="13">
        <f t="shared" ref="AC187" si="1377">AE187</f>
        <v>1179.4000000000001</v>
      </c>
      <c r="AD187" s="29">
        <v>0</v>
      </c>
      <c r="AE187" s="13">
        <v>1179.4000000000001</v>
      </c>
      <c r="AF187" s="29">
        <v>0</v>
      </c>
      <c r="AG187" s="13">
        <f t="shared" ref="AG187" si="1378">AI187</f>
        <v>0</v>
      </c>
      <c r="AH187" s="29">
        <v>0</v>
      </c>
      <c r="AI187" s="13">
        <v>0</v>
      </c>
      <c r="AJ187" s="29">
        <v>0</v>
      </c>
      <c r="AK187" s="13">
        <f t="shared" ref="AK187" si="1379">AM187</f>
        <v>0</v>
      </c>
      <c r="AL187" s="29">
        <v>0</v>
      </c>
      <c r="AM187" s="13">
        <v>0</v>
      </c>
      <c r="AN187" s="29">
        <v>0</v>
      </c>
      <c r="AO187" s="13">
        <f t="shared" ref="AO187" si="1380">AQ187</f>
        <v>0</v>
      </c>
      <c r="AP187" s="29">
        <v>0</v>
      </c>
      <c r="AQ187" s="13">
        <v>0</v>
      </c>
      <c r="AR187" s="29">
        <v>0</v>
      </c>
      <c r="AS187" s="13">
        <f t="shared" ref="AS187" si="1381">AU187</f>
        <v>0</v>
      </c>
      <c r="AT187" s="29">
        <v>0</v>
      </c>
      <c r="AU187" s="13">
        <v>0</v>
      </c>
      <c r="AV187" s="29">
        <v>0</v>
      </c>
      <c r="AW187" s="13">
        <f t="shared" ref="AW187" si="1382">AY187</f>
        <v>0</v>
      </c>
      <c r="AX187" s="29">
        <v>0</v>
      </c>
      <c r="AY187" s="13">
        <v>0</v>
      </c>
      <c r="AZ187" s="29">
        <v>0</v>
      </c>
    </row>
    <row r="188" spans="1:52" ht="63" hidden="1" outlineLevel="1" x14ac:dyDescent="0.25">
      <c r="A188" s="10" t="s">
        <v>526</v>
      </c>
      <c r="B188" s="69" t="s">
        <v>529</v>
      </c>
      <c r="C188" s="41" t="s">
        <v>22</v>
      </c>
      <c r="D188" s="11" t="s">
        <v>54</v>
      </c>
      <c r="E188" s="13">
        <f t="shared" ref="E188" si="1383">I188+M188+Q188+U188+Y188+AC188+AG188+AK188+AO188</f>
        <v>4708.8</v>
      </c>
      <c r="F188" s="13">
        <f t="shared" ref="F188" si="1384">J188+N188+R188+V188+Z188+AD188+AH188+AL188+AP188</f>
        <v>0</v>
      </c>
      <c r="G188" s="13">
        <f t="shared" ref="G188" si="1385">K188+O188+S188+W188+AA188+AE188+AI188+AM188+AQ188</f>
        <v>4708.8</v>
      </c>
      <c r="H188" s="13">
        <f t="shared" ref="H188" si="1386">L188+P188+T188+X188+AB188+AF188+AJ188+AN188+AR188</f>
        <v>0</v>
      </c>
      <c r="I188" s="13">
        <f t="shared" ref="I188" si="1387">K188</f>
        <v>0</v>
      </c>
      <c r="J188" s="29">
        <v>0</v>
      </c>
      <c r="K188" s="13">
        <v>0</v>
      </c>
      <c r="L188" s="29">
        <v>0</v>
      </c>
      <c r="M188" s="13">
        <f t="shared" ref="M188" si="1388">O188</f>
        <v>0</v>
      </c>
      <c r="N188" s="29">
        <v>0</v>
      </c>
      <c r="O188" s="13">
        <v>0</v>
      </c>
      <c r="P188" s="29">
        <v>0</v>
      </c>
      <c r="Q188" s="13">
        <f t="shared" ref="Q188" si="1389">S188</f>
        <v>0</v>
      </c>
      <c r="R188" s="29">
        <v>0</v>
      </c>
      <c r="S188" s="13">
        <v>0</v>
      </c>
      <c r="T188" s="29">
        <v>0</v>
      </c>
      <c r="U188" s="13">
        <f t="shared" ref="U188" si="1390">W188</f>
        <v>0</v>
      </c>
      <c r="V188" s="48">
        <v>0</v>
      </c>
      <c r="W188" s="76">
        <v>0</v>
      </c>
      <c r="X188" s="49">
        <v>0</v>
      </c>
      <c r="Y188" s="13">
        <f t="shared" ref="Y188" si="1391">AA188</f>
        <v>0</v>
      </c>
      <c r="Z188" s="29">
        <v>0</v>
      </c>
      <c r="AA188" s="13">
        <v>0</v>
      </c>
      <c r="AB188" s="29">
        <v>0</v>
      </c>
      <c r="AC188" s="13">
        <f t="shared" ref="AC188" si="1392">AE188</f>
        <v>4708.8</v>
      </c>
      <c r="AD188" s="29">
        <v>0</v>
      </c>
      <c r="AE188" s="13">
        <v>4708.8</v>
      </c>
      <c r="AF188" s="29">
        <v>0</v>
      </c>
      <c r="AG188" s="13">
        <f t="shared" ref="AG188" si="1393">AI188</f>
        <v>0</v>
      </c>
      <c r="AH188" s="29">
        <v>0</v>
      </c>
      <c r="AI188" s="13">
        <v>0</v>
      </c>
      <c r="AJ188" s="29">
        <v>0</v>
      </c>
      <c r="AK188" s="13">
        <f t="shared" ref="AK188" si="1394">AM188</f>
        <v>0</v>
      </c>
      <c r="AL188" s="29">
        <v>0</v>
      </c>
      <c r="AM188" s="13">
        <v>0</v>
      </c>
      <c r="AN188" s="29">
        <v>0</v>
      </c>
      <c r="AO188" s="13">
        <f t="shared" ref="AO188" si="1395">AQ188</f>
        <v>0</v>
      </c>
      <c r="AP188" s="29">
        <v>0</v>
      </c>
      <c r="AQ188" s="13">
        <v>0</v>
      </c>
      <c r="AR188" s="29">
        <v>0</v>
      </c>
      <c r="AS188" s="13">
        <f t="shared" ref="AS188" si="1396">AU188</f>
        <v>0</v>
      </c>
      <c r="AT188" s="29">
        <v>0</v>
      </c>
      <c r="AU188" s="13">
        <v>0</v>
      </c>
      <c r="AV188" s="29">
        <v>0</v>
      </c>
      <c r="AW188" s="13">
        <f t="shared" ref="AW188" si="1397">AY188</f>
        <v>0</v>
      </c>
      <c r="AX188" s="29">
        <v>0</v>
      </c>
      <c r="AY188" s="13">
        <v>0</v>
      </c>
      <c r="AZ188" s="29">
        <v>0</v>
      </c>
    </row>
    <row r="189" spans="1:52" ht="63" hidden="1" outlineLevel="1" x14ac:dyDescent="0.25">
      <c r="A189" s="10" t="s">
        <v>528</v>
      </c>
      <c r="B189" s="69" t="s">
        <v>472</v>
      </c>
      <c r="C189" s="41" t="s">
        <v>22</v>
      </c>
      <c r="D189" s="11" t="s">
        <v>54</v>
      </c>
      <c r="E189" s="13">
        <f t="shared" ref="E189" si="1398">I189+M189+Q189+U189+Y189+AC189+AG189+AK189+AO189</f>
        <v>3288.6</v>
      </c>
      <c r="F189" s="13">
        <f t="shared" ref="F189" si="1399">J189+N189+R189+V189+Z189+AD189+AH189+AL189+AP189</f>
        <v>0</v>
      </c>
      <c r="G189" s="13">
        <f t="shared" ref="G189" si="1400">K189+O189+S189+W189+AA189+AE189+AI189+AM189+AQ189</f>
        <v>3288.6</v>
      </c>
      <c r="H189" s="13">
        <f t="shared" ref="H189" si="1401">L189+P189+T189+X189+AB189+AF189+AJ189+AN189+AR189</f>
        <v>0</v>
      </c>
      <c r="I189" s="13">
        <f t="shared" ref="I189" si="1402">K189</f>
        <v>0</v>
      </c>
      <c r="J189" s="29">
        <v>0</v>
      </c>
      <c r="K189" s="13">
        <v>0</v>
      </c>
      <c r="L189" s="29">
        <v>0</v>
      </c>
      <c r="M189" s="13">
        <f t="shared" ref="M189" si="1403">O189</f>
        <v>0</v>
      </c>
      <c r="N189" s="29">
        <v>0</v>
      </c>
      <c r="O189" s="13">
        <v>0</v>
      </c>
      <c r="P189" s="29">
        <v>0</v>
      </c>
      <c r="Q189" s="13">
        <f t="shared" ref="Q189" si="1404">S189</f>
        <v>0</v>
      </c>
      <c r="R189" s="29">
        <v>0</v>
      </c>
      <c r="S189" s="13">
        <v>0</v>
      </c>
      <c r="T189" s="29">
        <v>0</v>
      </c>
      <c r="U189" s="13">
        <f t="shared" ref="U189" si="1405">W189</f>
        <v>0</v>
      </c>
      <c r="V189" s="48">
        <v>0</v>
      </c>
      <c r="W189" s="76">
        <v>0</v>
      </c>
      <c r="X189" s="49">
        <v>0</v>
      </c>
      <c r="Y189" s="13">
        <f t="shared" ref="Y189" si="1406">AA189</f>
        <v>0</v>
      </c>
      <c r="Z189" s="29">
        <v>0</v>
      </c>
      <c r="AA189" s="13">
        <v>0</v>
      </c>
      <c r="AB189" s="29">
        <v>0</v>
      </c>
      <c r="AC189" s="13">
        <f t="shared" ref="AC189:AC205" si="1407">AE189</f>
        <v>3288.6</v>
      </c>
      <c r="AD189" s="29">
        <v>0</v>
      </c>
      <c r="AE189" s="13">
        <v>3288.6</v>
      </c>
      <c r="AF189" s="29">
        <v>0</v>
      </c>
      <c r="AG189" s="13">
        <f t="shared" ref="AG189" si="1408">AI189</f>
        <v>0</v>
      </c>
      <c r="AH189" s="29">
        <v>0</v>
      </c>
      <c r="AI189" s="13">
        <v>0</v>
      </c>
      <c r="AJ189" s="29">
        <v>0</v>
      </c>
      <c r="AK189" s="13">
        <f t="shared" ref="AK189" si="1409">AM189</f>
        <v>0</v>
      </c>
      <c r="AL189" s="29">
        <v>0</v>
      </c>
      <c r="AM189" s="13">
        <v>0</v>
      </c>
      <c r="AN189" s="29">
        <v>0</v>
      </c>
      <c r="AO189" s="13">
        <f t="shared" ref="AO189" si="1410">AQ189</f>
        <v>0</v>
      </c>
      <c r="AP189" s="29">
        <v>0</v>
      </c>
      <c r="AQ189" s="13">
        <v>0</v>
      </c>
      <c r="AR189" s="29">
        <v>0</v>
      </c>
      <c r="AS189" s="13">
        <f t="shared" ref="AS189" si="1411">AU189</f>
        <v>0</v>
      </c>
      <c r="AT189" s="29">
        <v>0</v>
      </c>
      <c r="AU189" s="13">
        <v>0</v>
      </c>
      <c r="AV189" s="29">
        <v>0</v>
      </c>
      <c r="AW189" s="13">
        <f t="shared" ref="AW189" si="1412">AY189</f>
        <v>0</v>
      </c>
      <c r="AX189" s="29">
        <v>0</v>
      </c>
      <c r="AY189" s="13">
        <v>0</v>
      </c>
      <c r="AZ189" s="29">
        <v>0</v>
      </c>
    </row>
    <row r="190" spans="1:52" s="94" customFormat="1" ht="123" hidden="1" customHeight="1" outlineLevel="1" x14ac:dyDescent="0.25">
      <c r="A190" s="85" t="s">
        <v>534</v>
      </c>
      <c r="B190" s="86" t="s">
        <v>541</v>
      </c>
      <c r="C190" s="87" t="s">
        <v>22</v>
      </c>
      <c r="D190" s="88" t="s">
        <v>54</v>
      </c>
      <c r="E190" s="89">
        <f t="shared" ref="E190:E205" si="1413">AC190</f>
        <v>1102.2</v>
      </c>
      <c r="F190" s="89"/>
      <c r="G190" s="89">
        <f t="shared" ref="G190:G205" si="1414">AE190</f>
        <v>1102.2</v>
      </c>
      <c r="H190" s="89"/>
      <c r="I190" s="89"/>
      <c r="J190" s="90"/>
      <c r="K190" s="89"/>
      <c r="L190" s="90"/>
      <c r="M190" s="89"/>
      <c r="N190" s="90"/>
      <c r="O190" s="89"/>
      <c r="P190" s="90"/>
      <c r="Q190" s="89"/>
      <c r="R190" s="91"/>
      <c r="S190" s="89"/>
      <c r="T190" s="92"/>
      <c r="U190" s="89"/>
      <c r="V190" s="91"/>
      <c r="W190" s="93"/>
      <c r="X190" s="92"/>
      <c r="Y190" s="89"/>
      <c r="Z190" s="90"/>
      <c r="AA190" s="89"/>
      <c r="AB190" s="90"/>
      <c r="AC190" s="89">
        <f t="shared" si="1407"/>
        <v>1102.2</v>
      </c>
      <c r="AD190" s="90"/>
      <c r="AE190" s="89">
        <v>1102.2</v>
      </c>
      <c r="AF190" s="90"/>
      <c r="AG190" s="89"/>
      <c r="AH190" s="90"/>
      <c r="AI190" s="89"/>
      <c r="AJ190" s="90"/>
      <c r="AK190" s="89"/>
      <c r="AL190" s="90"/>
      <c r="AM190" s="89"/>
      <c r="AN190" s="90"/>
      <c r="AO190" s="89"/>
      <c r="AP190" s="90"/>
      <c r="AQ190" s="89"/>
      <c r="AR190" s="90"/>
      <c r="AS190" s="89"/>
      <c r="AT190" s="90"/>
      <c r="AU190" s="89"/>
      <c r="AV190" s="90"/>
      <c r="AW190" s="89"/>
      <c r="AX190" s="90"/>
      <c r="AY190" s="89"/>
      <c r="AZ190" s="90"/>
    </row>
    <row r="191" spans="1:52" s="94" customFormat="1" ht="63" hidden="1" outlineLevel="1" x14ac:dyDescent="0.25">
      <c r="A191" s="10" t="s">
        <v>540</v>
      </c>
      <c r="B191" s="86" t="s">
        <v>489</v>
      </c>
      <c r="C191" s="87" t="s">
        <v>22</v>
      </c>
      <c r="D191" s="88" t="s">
        <v>54</v>
      </c>
      <c r="E191" s="89">
        <f t="shared" si="1413"/>
        <v>285</v>
      </c>
      <c r="F191" s="89"/>
      <c r="G191" s="89">
        <f t="shared" si="1414"/>
        <v>285</v>
      </c>
      <c r="H191" s="89"/>
      <c r="I191" s="89"/>
      <c r="J191" s="90"/>
      <c r="K191" s="89"/>
      <c r="L191" s="90"/>
      <c r="M191" s="89"/>
      <c r="N191" s="90"/>
      <c r="O191" s="89"/>
      <c r="P191" s="90"/>
      <c r="Q191" s="89"/>
      <c r="R191" s="91"/>
      <c r="S191" s="89"/>
      <c r="T191" s="92"/>
      <c r="U191" s="89"/>
      <c r="V191" s="91"/>
      <c r="W191" s="93"/>
      <c r="X191" s="92"/>
      <c r="Y191" s="89"/>
      <c r="Z191" s="90"/>
      <c r="AA191" s="89"/>
      <c r="AB191" s="90"/>
      <c r="AC191" s="89">
        <f t="shared" si="1407"/>
        <v>285</v>
      </c>
      <c r="AD191" s="90"/>
      <c r="AE191" s="89">
        <v>285</v>
      </c>
      <c r="AF191" s="90"/>
      <c r="AG191" s="89"/>
      <c r="AH191" s="90"/>
      <c r="AI191" s="89"/>
      <c r="AJ191" s="90"/>
      <c r="AK191" s="89"/>
      <c r="AL191" s="90"/>
      <c r="AM191" s="89"/>
      <c r="AN191" s="90"/>
      <c r="AO191" s="89"/>
      <c r="AP191" s="90"/>
      <c r="AQ191" s="89"/>
      <c r="AR191" s="90"/>
      <c r="AS191" s="89"/>
      <c r="AT191" s="90"/>
      <c r="AU191" s="89"/>
      <c r="AV191" s="90"/>
      <c r="AW191" s="89"/>
      <c r="AX191" s="90"/>
      <c r="AY191" s="89"/>
      <c r="AZ191" s="90"/>
    </row>
    <row r="192" spans="1:52" s="94" customFormat="1" ht="63" hidden="1" outlineLevel="1" x14ac:dyDescent="0.25">
      <c r="A192" s="85" t="s">
        <v>543</v>
      </c>
      <c r="B192" s="86" t="s">
        <v>548</v>
      </c>
      <c r="C192" s="87" t="s">
        <v>22</v>
      </c>
      <c r="D192" s="88" t="s">
        <v>54</v>
      </c>
      <c r="E192" s="89">
        <f t="shared" si="1413"/>
        <v>9455.2000000000007</v>
      </c>
      <c r="F192" s="89"/>
      <c r="G192" s="89">
        <f t="shared" si="1414"/>
        <v>9455.2000000000007</v>
      </c>
      <c r="H192" s="89"/>
      <c r="I192" s="89"/>
      <c r="J192" s="90"/>
      <c r="K192" s="89"/>
      <c r="L192" s="90"/>
      <c r="M192" s="89"/>
      <c r="N192" s="90"/>
      <c r="O192" s="89"/>
      <c r="P192" s="90"/>
      <c r="Q192" s="89"/>
      <c r="R192" s="91"/>
      <c r="S192" s="89"/>
      <c r="T192" s="92"/>
      <c r="U192" s="89"/>
      <c r="V192" s="91"/>
      <c r="W192" s="93"/>
      <c r="X192" s="92"/>
      <c r="Y192" s="89"/>
      <c r="Z192" s="90"/>
      <c r="AA192" s="89"/>
      <c r="AB192" s="90"/>
      <c r="AC192" s="89">
        <f t="shared" si="1407"/>
        <v>9455.2000000000007</v>
      </c>
      <c r="AD192" s="90"/>
      <c r="AE192" s="89">
        <v>9455.2000000000007</v>
      </c>
      <c r="AF192" s="90"/>
      <c r="AG192" s="89"/>
      <c r="AH192" s="90"/>
      <c r="AI192" s="89"/>
      <c r="AJ192" s="90"/>
      <c r="AK192" s="89"/>
      <c r="AL192" s="90"/>
      <c r="AM192" s="89"/>
      <c r="AN192" s="90"/>
      <c r="AO192" s="89"/>
      <c r="AP192" s="90"/>
      <c r="AQ192" s="89"/>
      <c r="AR192" s="90"/>
      <c r="AS192" s="89"/>
      <c r="AT192" s="90"/>
      <c r="AU192" s="89"/>
      <c r="AV192" s="90"/>
      <c r="AW192" s="89"/>
      <c r="AX192" s="90"/>
      <c r="AY192" s="89"/>
      <c r="AZ192" s="90"/>
    </row>
    <row r="193" spans="1:52" s="94" customFormat="1" ht="63" hidden="1" outlineLevel="1" x14ac:dyDescent="0.25">
      <c r="A193" s="10" t="s">
        <v>545</v>
      </c>
      <c r="B193" s="86" t="s">
        <v>542</v>
      </c>
      <c r="C193" s="87" t="s">
        <v>22</v>
      </c>
      <c r="D193" s="88" t="s">
        <v>54</v>
      </c>
      <c r="E193" s="89">
        <f t="shared" si="1413"/>
        <v>5353.3</v>
      </c>
      <c r="F193" s="89"/>
      <c r="G193" s="89">
        <f t="shared" si="1414"/>
        <v>5353.3</v>
      </c>
      <c r="H193" s="89"/>
      <c r="I193" s="89"/>
      <c r="J193" s="90"/>
      <c r="K193" s="89"/>
      <c r="L193" s="90"/>
      <c r="M193" s="89"/>
      <c r="N193" s="90"/>
      <c r="O193" s="89"/>
      <c r="P193" s="90"/>
      <c r="Q193" s="89"/>
      <c r="R193" s="91"/>
      <c r="S193" s="89"/>
      <c r="T193" s="92"/>
      <c r="U193" s="89"/>
      <c r="V193" s="91"/>
      <c r="W193" s="93"/>
      <c r="X193" s="92"/>
      <c r="Y193" s="89"/>
      <c r="Z193" s="90"/>
      <c r="AA193" s="89"/>
      <c r="AB193" s="90"/>
      <c r="AC193" s="89">
        <f t="shared" si="1407"/>
        <v>5353.3</v>
      </c>
      <c r="AD193" s="90"/>
      <c r="AE193" s="89">
        <v>5353.3</v>
      </c>
      <c r="AF193" s="90"/>
      <c r="AG193" s="89"/>
      <c r="AH193" s="90"/>
      <c r="AI193" s="89"/>
      <c r="AJ193" s="90"/>
      <c r="AK193" s="89"/>
      <c r="AL193" s="90"/>
      <c r="AM193" s="89"/>
      <c r="AN193" s="90"/>
      <c r="AO193" s="89"/>
      <c r="AP193" s="90"/>
      <c r="AQ193" s="89"/>
      <c r="AR193" s="90"/>
      <c r="AS193" s="89"/>
      <c r="AT193" s="90"/>
      <c r="AU193" s="89"/>
      <c r="AV193" s="90"/>
      <c r="AW193" s="89"/>
      <c r="AX193" s="90"/>
      <c r="AY193" s="89"/>
      <c r="AZ193" s="90"/>
    </row>
    <row r="194" spans="1:52" s="94" customFormat="1" ht="47.25" hidden="1" outlineLevel="1" x14ac:dyDescent="0.25">
      <c r="A194" s="85" t="s">
        <v>564</v>
      </c>
      <c r="B194" s="86" t="s">
        <v>547</v>
      </c>
      <c r="C194" s="87" t="s">
        <v>22</v>
      </c>
      <c r="D194" s="88" t="s">
        <v>54</v>
      </c>
      <c r="E194" s="89">
        <f t="shared" si="1413"/>
        <v>98913.5</v>
      </c>
      <c r="F194" s="89"/>
      <c r="G194" s="89">
        <f t="shared" si="1414"/>
        <v>98913.5</v>
      </c>
      <c r="H194" s="89"/>
      <c r="I194" s="89"/>
      <c r="J194" s="90"/>
      <c r="K194" s="89"/>
      <c r="L194" s="90"/>
      <c r="M194" s="89"/>
      <c r="N194" s="90"/>
      <c r="O194" s="89"/>
      <c r="P194" s="90"/>
      <c r="Q194" s="89"/>
      <c r="R194" s="91"/>
      <c r="S194" s="89"/>
      <c r="T194" s="92"/>
      <c r="U194" s="89"/>
      <c r="V194" s="91"/>
      <c r="W194" s="93"/>
      <c r="X194" s="92"/>
      <c r="Y194" s="89"/>
      <c r="Z194" s="90"/>
      <c r="AA194" s="89"/>
      <c r="AB194" s="90"/>
      <c r="AC194" s="89">
        <f t="shared" si="1407"/>
        <v>98913.5</v>
      </c>
      <c r="AD194" s="90"/>
      <c r="AE194" s="89">
        <v>98913.5</v>
      </c>
      <c r="AF194" s="90"/>
      <c r="AG194" s="89"/>
      <c r="AH194" s="90"/>
      <c r="AI194" s="89"/>
      <c r="AJ194" s="90"/>
      <c r="AK194" s="89"/>
      <c r="AL194" s="90"/>
      <c r="AM194" s="89"/>
      <c r="AN194" s="90"/>
      <c r="AO194" s="89"/>
      <c r="AP194" s="90"/>
      <c r="AQ194" s="89"/>
      <c r="AR194" s="90"/>
      <c r="AS194" s="89"/>
      <c r="AT194" s="90"/>
      <c r="AU194" s="89"/>
      <c r="AV194" s="90"/>
      <c r="AW194" s="89"/>
      <c r="AX194" s="90"/>
      <c r="AY194" s="89"/>
      <c r="AZ194" s="90"/>
    </row>
    <row r="195" spans="1:52" s="94" customFormat="1" ht="78.75" hidden="1" outlineLevel="1" x14ac:dyDescent="0.25">
      <c r="A195" s="10" t="s">
        <v>565</v>
      </c>
      <c r="B195" s="86" t="s">
        <v>546</v>
      </c>
      <c r="C195" s="87" t="s">
        <v>22</v>
      </c>
      <c r="D195" s="88" t="s">
        <v>54</v>
      </c>
      <c r="E195" s="89">
        <f t="shared" si="1413"/>
        <v>3800.9</v>
      </c>
      <c r="F195" s="89"/>
      <c r="G195" s="89">
        <f t="shared" si="1414"/>
        <v>3800.9</v>
      </c>
      <c r="H195" s="89"/>
      <c r="I195" s="89"/>
      <c r="J195" s="90"/>
      <c r="K195" s="89"/>
      <c r="L195" s="90"/>
      <c r="M195" s="89"/>
      <c r="N195" s="90"/>
      <c r="O195" s="89"/>
      <c r="P195" s="90"/>
      <c r="Q195" s="89"/>
      <c r="R195" s="91"/>
      <c r="S195" s="89"/>
      <c r="T195" s="92"/>
      <c r="U195" s="89"/>
      <c r="V195" s="91"/>
      <c r="W195" s="93"/>
      <c r="X195" s="92"/>
      <c r="Y195" s="89"/>
      <c r="Z195" s="90"/>
      <c r="AA195" s="89"/>
      <c r="AB195" s="90"/>
      <c r="AC195" s="89">
        <f t="shared" si="1407"/>
        <v>3800.9</v>
      </c>
      <c r="AD195" s="90"/>
      <c r="AE195" s="89">
        <v>3800.9</v>
      </c>
      <c r="AF195" s="90"/>
      <c r="AG195" s="89"/>
      <c r="AH195" s="90"/>
      <c r="AI195" s="89"/>
      <c r="AJ195" s="90"/>
      <c r="AK195" s="89"/>
      <c r="AL195" s="90"/>
      <c r="AM195" s="89"/>
      <c r="AN195" s="90"/>
      <c r="AO195" s="89"/>
      <c r="AP195" s="90"/>
      <c r="AQ195" s="89"/>
      <c r="AR195" s="90"/>
      <c r="AS195" s="89"/>
      <c r="AT195" s="90"/>
      <c r="AU195" s="89"/>
      <c r="AV195" s="90"/>
      <c r="AW195" s="89"/>
      <c r="AX195" s="90"/>
      <c r="AY195" s="89"/>
      <c r="AZ195" s="90"/>
    </row>
    <row r="196" spans="1:52" s="94" customFormat="1" ht="78.75" hidden="1" outlineLevel="1" x14ac:dyDescent="0.25">
      <c r="A196" s="85" t="s">
        <v>566</v>
      </c>
      <c r="B196" s="86" t="s">
        <v>544</v>
      </c>
      <c r="C196" s="87" t="s">
        <v>22</v>
      </c>
      <c r="D196" s="88" t="s">
        <v>54</v>
      </c>
      <c r="E196" s="89">
        <f t="shared" si="1413"/>
        <v>713.9</v>
      </c>
      <c r="F196" s="89"/>
      <c r="G196" s="89">
        <f t="shared" si="1414"/>
        <v>713.9</v>
      </c>
      <c r="H196" s="89"/>
      <c r="I196" s="89"/>
      <c r="J196" s="90"/>
      <c r="K196" s="89"/>
      <c r="L196" s="90"/>
      <c r="M196" s="89"/>
      <c r="N196" s="90"/>
      <c r="O196" s="89"/>
      <c r="P196" s="90"/>
      <c r="Q196" s="89"/>
      <c r="R196" s="91"/>
      <c r="S196" s="89"/>
      <c r="T196" s="92"/>
      <c r="U196" s="89"/>
      <c r="V196" s="91"/>
      <c r="W196" s="93"/>
      <c r="X196" s="92"/>
      <c r="Y196" s="89"/>
      <c r="Z196" s="90"/>
      <c r="AA196" s="89"/>
      <c r="AB196" s="90"/>
      <c r="AC196" s="89">
        <f t="shared" si="1407"/>
        <v>713.9</v>
      </c>
      <c r="AD196" s="90"/>
      <c r="AE196" s="89">
        <v>713.9</v>
      </c>
      <c r="AF196" s="90"/>
      <c r="AG196" s="89"/>
      <c r="AH196" s="90"/>
      <c r="AI196" s="89"/>
      <c r="AJ196" s="90"/>
      <c r="AK196" s="89"/>
      <c r="AL196" s="90"/>
      <c r="AM196" s="89"/>
      <c r="AN196" s="90"/>
      <c r="AO196" s="89"/>
      <c r="AP196" s="90"/>
      <c r="AQ196" s="89"/>
      <c r="AR196" s="90"/>
      <c r="AS196" s="89"/>
      <c r="AT196" s="90"/>
      <c r="AU196" s="89"/>
      <c r="AV196" s="90"/>
      <c r="AW196" s="89"/>
      <c r="AX196" s="90"/>
      <c r="AY196" s="89"/>
      <c r="AZ196" s="90"/>
    </row>
    <row r="197" spans="1:52" s="94" customFormat="1" ht="78.75" hidden="1" outlineLevel="1" x14ac:dyDescent="0.25">
      <c r="A197" s="10" t="s">
        <v>567</v>
      </c>
      <c r="B197" s="86" t="s">
        <v>555</v>
      </c>
      <c r="C197" s="87" t="s">
        <v>22</v>
      </c>
      <c r="D197" s="88" t="s">
        <v>54</v>
      </c>
      <c r="E197" s="89">
        <f t="shared" si="1413"/>
        <v>1110.5999999999999</v>
      </c>
      <c r="F197" s="89"/>
      <c r="G197" s="89">
        <f t="shared" si="1414"/>
        <v>1110.5999999999999</v>
      </c>
      <c r="H197" s="89"/>
      <c r="I197" s="89"/>
      <c r="J197" s="90"/>
      <c r="K197" s="89"/>
      <c r="L197" s="90"/>
      <c r="M197" s="89"/>
      <c r="N197" s="90"/>
      <c r="O197" s="89"/>
      <c r="P197" s="90"/>
      <c r="Q197" s="89"/>
      <c r="R197" s="91"/>
      <c r="S197" s="89"/>
      <c r="T197" s="92"/>
      <c r="U197" s="89"/>
      <c r="V197" s="91"/>
      <c r="W197" s="93"/>
      <c r="X197" s="92"/>
      <c r="Y197" s="89"/>
      <c r="Z197" s="90"/>
      <c r="AA197" s="89"/>
      <c r="AB197" s="90"/>
      <c r="AC197" s="89">
        <f t="shared" si="1407"/>
        <v>1110.5999999999999</v>
      </c>
      <c r="AD197" s="90"/>
      <c r="AE197" s="89">
        <v>1110.5999999999999</v>
      </c>
      <c r="AF197" s="90"/>
      <c r="AG197" s="89"/>
      <c r="AH197" s="90"/>
      <c r="AI197" s="89"/>
      <c r="AJ197" s="90"/>
      <c r="AK197" s="89"/>
      <c r="AL197" s="90"/>
      <c r="AM197" s="89"/>
      <c r="AN197" s="90"/>
      <c r="AO197" s="89"/>
      <c r="AP197" s="90"/>
      <c r="AQ197" s="89"/>
      <c r="AR197" s="90"/>
      <c r="AS197" s="89"/>
      <c r="AT197" s="90"/>
      <c r="AU197" s="89"/>
      <c r="AV197" s="90"/>
      <c r="AW197" s="89"/>
      <c r="AX197" s="90"/>
      <c r="AY197" s="89"/>
      <c r="AZ197" s="90"/>
    </row>
    <row r="198" spans="1:52" s="94" customFormat="1" ht="78.75" hidden="1" outlineLevel="1" x14ac:dyDescent="0.25">
      <c r="A198" s="85" t="s">
        <v>568</v>
      </c>
      <c r="B198" s="86" t="s">
        <v>556</v>
      </c>
      <c r="C198" s="87" t="s">
        <v>22</v>
      </c>
      <c r="D198" s="88" t="s">
        <v>54</v>
      </c>
      <c r="E198" s="89">
        <f t="shared" si="1413"/>
        <v>3155.3</v>
      </c>
      <c r="F198" s="89"/>
      <c r="G198" s="89">
        <f t="shared" si="1414"/>
        <v>3155.3</v>
      </c>
      <c r="H198" s="89"/>
      <c r="I198" s="89"/>
      <c r="J198" s="90"/>
      <c r="K198" s="89"/>
      <c r="L198" s="90"/>
      <c r="M198" s="89"/>
      <c r="N198" s="90"/>
      <c r="O198" s="89"/>
      <c r="P198" s="90"/>
      <c r="Q198" s="89"/>
      <c r="R198" s="91"/>
      <c r="S198" s="89"/>
      <c r="T198" s="92"/>
      <c r="U198" s="89"/>
      <c r="V198" s="91"/>
      <c r="W198" s="93"/>
      <c r="X198" s="92"/>
      <c r="Y198" s="89"/>
      <c r="Z198" s="90"/>
      <c r="AA198" s="89"/>
      <c r="AB198" s="90"/>
      <c r="AC198" s="89">
        <f t="shared" si="1407"/>
        <v>3155.3</v>
      </c>
      <c r="AD198" s="90"/>
      <c r="AE198" s="89">
        <v>3155.3</v>
      </c>
      <c r="AF198" s="90"/>
      <c r="AG198" s="89"/>
      <c r="AH198" s="90"/>
      <c r="AI198" s="89"/>
      <c r="AJ198" s="90"/>
      <c r="AK198" s="89"/>
      <c r="AL198" s="90"/>
      <c r="AM198" s="89"/>
      <c r="AN198" s="90"/>
      <c r="AO198" s="89"/>
      <c r="AP198" s="90"/>
      <c r="AQ198" s="89"/>
      <c r="AR198" s="90"/>
      <c r="AS198" s="89"/>
      <c r="AT198" s="90"/>
      <c r="AU198" s="89"/>
      <c r="AV198" s="90"/>
      <c r="AW198" s="89"/>
      <c r="AX198" s="90"/>
      <c r="AY198" s="89"/>
      <c r="AZ198" s="90"/>
    </row>
    <row r="199" spans="1:52" s="94" customFormat="1" ht="78.75" hidden="1" outlineLevel="1" x14ac:dyDescent="0.25">
      <c r="A199" s="10" t="s">
        <v>569</v>
      </c>
      <c r="B199" s="86" t="s">
        <v>557</v>
      </c>
      <c r="C199" s="87" t="s">
        <v>22</v>
      </c>
      <c r="D199" s="88" t="s">
        <v>54</v>
      </c>
      <c r="E199" s="89">
        <f t="shared" si="1413"/>
        <v>1595.4</v>
      </c>
      <c r="F199" s="89"/>
      <c r="G199" s="89">
        <f t="shared" si="1414"/>
        <v>1595.4</v>
      </c>
      <c r="H199" s="89"/>
      <c r="I199" s="89"/>
      <c r="J199" s="90"/>
      <c r="K199" s="89"/>
      <c r="L199" s="90"/>
      <c r="M199" s="89"/>
      <c r="N199" s="90"/>
      <c r="O199" s="89"/>
      <c r="P199" s="90"/>
      <c r="Q199" s="89"/>
      <c r="R199" s="91"/>
      <c r="S199" s="89"/>
      <c r="T199" s="92"/>
      <c r="U199" s="89"/>
      <c r="V199" s="91"/>
      <c r="W199" s="93"/>
      <c r="X199" s="92"/>
      <c r="Y199" s="89"/>
      <c r="Z199" s="90"/>
      <c r="AA199" s="89"/>
      <c r="AB199" s="90"/>
      <c r="AC199" s="89">
        <f t="shared" si="1407"/>
        <v>1595.4</v>
      </c>
      <c r="AD199" s="90"/>
      <c r="AE199" s="89">
        <v>1595.4</v>
      </c>
      <c r="AF199" s="90"/>
      <c r="AG199" s="89"/>
      <c r="AH199" s="90"/>
      <c r="AI199" s="89"/>
      <c r="AJ199" s="90"/>
      <c r="AK199" s="89"/>
      <c r="AL199" s="90"/>
      <c r="AM199" s="89"/>
      <c r="AN199" s="90"/>
      <c r="AO199" s="89"/>
      <c r="AP199" s="90"/>
      <c r="AQ199" s="89"/>
      <c r="AR199" s="90"/>
      <c r="AS199" s="89"/>
      <c r="AT199" s="90"/>
      <c r="AU199" s="89"/>
      <c r="AV199" s="90"/>
      <c r="AW199" s="89"/>
      <c r="AX199" s="90"/>
      <c r="AY199" s="89"/>
      <c r="AZ199" s="90"/>
    </row>
    <row r="200" spans="1:52" s="94" customFormat="1" ht="114.75" hidden="1" customHeight="1" outlineLevel="1" x14ac:dyDescent="0.25">
      <c r="A200" s="85" t="s">
        <v>570</v>
      </c>
      <c r="B200" s="86" t="s">
        <v>558</v>
      </c>
      <c r="C200" s="87" t="s">
        <v>22</v>
      </c>
      <c r="D200" s="88" t="s">
        <v>54</v>
      </c>
      <c r="E200" s="89">
        <f t="shared" si="1413"/>
        <v>282.10000000000002</v>
      </c>
      <c r="F200" s="89"/>
      <c r="G200" s="89">
        <f t="shared" si="1414"/>
        <v>282.10000000000002</v>
      </c>
      <c r="H200" s="89"/>
      <c r="I200" s="89"/>
      <c r="J200" s="90"/>
      <c r="K200" s="89"/>
      <c r="L200" s="90"/>
      <c r="M200" s="89"/>
      <c r="N200" s="90"/>
      <c r="O200" s="89"/>
      <c r="P200" s="90"/>
      <c r="Q200" s="89"/>
      <c r="R200" s="91"/>
      <c r="S200" s="89"/>
      <c r="T200" s="92"/>
      <c r="U200" s="89"/>
      <c r="V200" s="91"/>
      <c r="W200" s="93"/>
      <c r="X200" s="92"/>
      <c r="Y200" s="89"/>
      <c r="Z200" s="90"/>
      <c r="AA200" s="89"/>
      <c r="AB200" s="90"/>
      <c r="AC200" s="89">
        <f t="shared" si="1407"/>
        <v>282.10000000000002</v>
      </c>
      <c r="AD200" s="90"/>
      <c r="AE200" s="89">
        <v>282.10000000000002</v>
      </c>
      <c r="AF200" s="90"/>
      <c r="AG200" s="89"/>
      <c r="AH200" s="90"/>
      <c r="AI200" s="89"/>
      <c r="AJ200" s="90"/>
      <c r="AK200" s="89"/>
      <c r="AL200" s="90"/>
      <c r="AM200" s="89"/>
      <c r="AN200" s="90"/>
      <c r="AO200" s="89"/>
      <c r="AP200" s="90"/>
      <c r="AQ200" s="89"/>
      <c r="AR200" s="90"/>
      <c r="AS200" s="89"/>
      <c r="AT200" s="90"/>
      <c r="AU200" s="89"/>
      <c r="AV200" s="90"/>
      <c r="AW200" s="89"/>
      <c r="AX200" s="90"/>
      <c r="AY200" s="89"/>
      <c r="AZ200" s="90"/>
    </row>
    <row r="201" spans="1:52" s="94" customFormat="1" ht="77.25" hidden="1" customHeight="1" outlineLevel="1" x14ac:dyDescent="0.25">
      <c r="A201" s="10" t="s">
        <v>571</v>
      </c>
      <c r="B201" s="86" t="s">
        <v>559</v>
      </c>
      <c r="C201" s="87" t="s">
        <v>22</v>
      </c>
      <c r="D201" s="88" t="s">
        <v>54</v>
      </c>
      <c r="E201" s="89">
        <f t="shared" si="1413"/>
        <v>789.7</v>
      </c>
      <c r="F201" s="89"/>
      <c r="G201" s="89">
        <f t="shared" si="1414"/>
        <v>789.7</v>
      </c>
      <c r="H201" s="89"/>
      <c r="I201" s="89"/>
      <c r="J201" s="90"/>
      <c r="K201" s="89"/>
      <c r="L201" s="90"/>
      <c r="M201" s="89"/>
      <c r="N201" s="90"/>
      <c r="O201" s="89"/>
      <c r="P201" s="90"/>
      <c r="Q201" s="89"/>
      <c r="R201" s="91"/>
      <c r="S201" s="89"/>
      <c r="T201" s="92"/>
      <c r="U201" s="89"/>
      <c r="V201" s="91"/>
      <c r="W201" s="93"/>
      <c r="X201" s="92"/>
      <c r="Y201" s="89"/>
      <c r="Z201" s="90"/>
      <c r="AA201" s="89"/>
      <c r="AB201" s="90"/>
      <c r="AC201" s="89">
        <f t="shared" si="1407"/>
        <v>789.7</v>
      </c>
      <c r="AD201" s="90"/>
      <c r="AE201" s="89">
        <v>789.7</v>
      </c>
      <c r="AF201" s="90"/>
      <c r="AG201" s="89"/>
      <c r="AH201" s="90"/>
      <c r="AI201" s="89"/>
      <c r="AJ201" s="90"/>
      <c r="AK201" s="89"/>
      <c r="AL201" s="90"/>
      <c r="AM201" s="89"/>
      <c r="AN201" s="90"/>
      <c r="AO201" s="89"/>
      <c r="AP201" s="90"/>
      <c r="AQ201" s="89"/>
      <c r="AR201" s="90"/>
      <c r="AS201" s="89"/>
      <c r="AT201" s="90"/>
      <c r="AU201" s="89"/>
      <c r="AV201" s="90"/>
      <c r="AW201" s="89"/>
      <c r="AX201" s="90"/>
      <c r="AY201" s="89"/>
      <c r="AZ201" s="90"/>
    </row>
    <row r="202" spans="1:52" s="94" customFormat="1" ht="80.25" hidden="1" customHeight="1" outlineLevel="1" x14ac:dyDescent="0.25">
      <c r="A202" s="85" t="s">
        <v>572</v>
      </c>
      <c r="B202" s="86" t="s">
        <v>560</v>
      </c>
      <c r="C202" s="87" t="s">
        <v>22</v>
      </c>
      <c r="D202" s="88" t="s">
        <v>54</v>
      </c>
      <c r="E202" s="89">
        <f t="shared" si="1413"/>
        <v>1030.9000000000001</v>
      </c>
      <c r="F202" s="89"/>
      <c r="G202" s="89">
        <f t="shared" si="1414"/>
        <v>1030.9000000000001</v>
      </c>
      <c r="H202" s="89"/>
      <c r="I202" s="89"/>
      <c r="J202" s="90"/>
      <c r="K202" s="89"/>
      <c r="L202" s="90"/>
      <c r="M202" s="89"/>
      <c r="N202" s="90"/>
      <c r="O202" s="89"/>
      <c r="P202" s="90"/>
      <c r="Q202" s="89"/>
      <c r="R202" s="91"/>
      <c r="S202" s="89"/>
      <c r="T202" s="92"/>
      <c r="U202" s="89"/>
      <c r="V202" s="91"/>
      <c r="W202" s="93"/>
      <c r="X202" s="92"/>
      <c r="Y202" s="89"/>
      <c r="Z202" s="90"/>
      <c r="AA202" s="89"/>
      <c r="AB202" s="90"/>
      <c r="AC202" s="89">
        <f t="shared" si="1407"/>
        <v>1030.9000000000001</v>
      </c>
      <c r="AD202" s="90"/>
      <c r="AE202" s="89">
        <v>1030.9000000000001</v>
      </c>
      <c r="AF202" s="90"/>
      <c r="AG202" s="89"/>
      <c r="AH202" s="90"/>
      <c r="AI202" s="89"/>
      <c r="AJ202" s="90"/>
      <c r="AK202" s="89"/>
      <c r="AL202" s="90"/>
      <c r="AM202" s="89"/>
      <c r="AN202" s="90"/>
      <c r="AO202" s="89"/>
      <c r="AP202" s="90"/>
      <c r="AQ202" s="89"/>
      <c r="AR202" s="90"/>
      <c r="AS202" s="89"/>
      <c r="AT202" s="90"/>
      <c r="AU202" s="89"/>
      <c r="AV202" s="90"/>
      <c r="AW202" s="89"/>
      <c r="AX202" s="90"/>
      <c r="AY202" s="89"/>
      <c r="AZ202" s="90"/>
    </row>
    <row r="203" spans="1:52" s="94" customFormat="1" ht="85.5" hidden="1" customHeight="1" outlineLevel="1" x14ac:dyDescent="0.25">
      <c r="A203" s="10" t="s">
        <v>573</v>
      </c>
      <c r="B203" s="86" t="s">
        <v>561</v>
      </c>
      <c r="C203" s="87" t="s">
        <v>22</v>
      </c>
      <c r="D203" s="88" t="s">
        <v>54</v>
      </c>
      <c r="E203" s="89">
        <f t="shared" si="1413"/>
        <v>787.9</v>
      </c>
      <c r="F203" s="89"/>
      <c r="G203" s="89">
        <f t="shared" si="1414"/>
        <v>787.9</v>
      </c>
      <c r="H203" s="89"/>
      <c r="I203" s="89"/>
      <c r="J203" s="90"/>
      <c r="K203" s="89"/>
      <c r="L203" s="90"/>
      <c r="M203" s="89"/>
      <c r="N203" s="90"/>
      <c r="O203" s="89"/>
      <c r="P203" s="90"/>
      <c r="Q203" s="89"/>
      <c r="R203" s="91"/>
      <c r="S203" s="89"/>
      <c r="T203" s="92"/>
      <c r="U203" s="89"/>
      <c r="V203" s="91"/>
      <c r="W203" s="93"/>
      <c r="X203" s="92"/>
      <c r="Y203" s="89"/>
      <c r="Z203" s="90"/>
      <c r="AA203" s="89"/>
      <c r="AB203" s="90"/>
      <c r="AC203" s="89">
        <f t="shared" si="1407"/>
        <v>787.9</v>
      </c>
      <c r="AD203" s="90"/>
      <c r="AE203" s="89">
        <v>787.9</v>
      </c>
      <c r="AF203" s="90"/>
      <c r="AG203" s="89"/>
      <c r="AH203" s="90"/>
      <c r="AI203" s="89"/>
      <c r="AJ203" s="90"/>
      <c r="AK203" s="89"/>
      <c r="AL203" s="90"/>
      <c r="AM203" s="89"/>
      <c r="AN203" s="90"/>
      <c r="AO203" s="89"/>
      <c r="AP203" s="90"/>
      <c r="AQ203" s="89"/>
      <c r="AR203" s="90"/>
      <c r="AS203" s="89"/>
      <c r="AT203" s="90"/>
      <c r="AU203" s="89"/>
      <c r="AV203" s="90"/>
      <c r="AW203" s="89"/>
      <c r="AX203" s="90"/>
      <c r="AY203" s="89"/>
      <c r="AZ203" s="90"/>
    </row>
    <row r="204" spans="1:52" s="94" customFormat="1" ht="82.5" hidden="1" customHeight="1" outlineLevel="1" x14ac:dyDescent="0.25">
      <c r="A204" s="85" t="s">
        <v>574</v>
      </c>
      <c r="B204" s="86" t="s">
        <v>562</v>
      </c>
      <c r="C204" s="87" t="s">
        <v>22</v>
      </c>
      <c r="D204" s="88" t="s">
        <v>54</v>
      </c>
      <c r="E204" s="89">
        <f t="shared" si="1413"/>
        <v>1028.3</v>
      </c>
      <c r="F204" s="89"/>
      <c r="G204" s="89">
        <f t="shared" si="1414"/>
        <v>1028.3</v>
      </c>
      <c r="H204" s="89"/>
      <c r="I204" s="89"/>
      <c r="J204" s="90"/>
      <c r="K204" s="89"/>
      <c r="L204" s="90"/>
      <c r="M204" s="89"/>
      <c r="N204" s="90"/>
      <c r="O204" s="89"/>
      <c r="P204" s="90"/>
      <c r="Q204" s="89"/>
      <c r="R204" s="91"/>
      <c r="S204" s="89"/>
      <c r="T204" s="92"/>
      <c r="U204" s="89"/>
      <c r="V204" s="91"/>
      <c r="W204" s="93"/>
      <c r="X204" s="92"/>
      <c r="Y204" s="89"/>
      <c r="Z204" s="90"/>
      <c r="AA204" s="89"/>
      <c r="AB204" s="90"/>
      <c r="AC204" s="89">
        <f t="shared" si="1407"/>
        <v>1028.3</v>
      </c>
      <c r="AD204" s="90"/>
      <c r="AE204" s="89">
        <v>1028.3</v>
      </c>
      <c r="AF204" s="90"/>
      <c r="AG204" s="89"/>
      <c r="AH204" s="90"/>
      <c r="AI204" s="89"/>
      <c r="AJ204" s="90"/>
      <c r="AK204" s="89"/>
      <c r="AL204" s="90"/>
      <c r="AM204" s="89"/>
      <c r="AN204" s="90"/>
      <c r="AO204" s="89"/>
      <c r="AP204" s="90"/>
      <c r="AQ204" s="89"/>
      <c r="AR204" s="90"/>
      <c r="AS204" s="89"/>
      <c r="AT204" s="90"/>
      <c r="AU204" s="89"/>
      <c r="AV204" s="90"/>
      <c r="AW204" s="89"/>
      <c r="AX204" s="90"/>
      <c r="AY204" s="89"/>
      <c r="AZ204" s="90"/>
    </row>
    <row r="205" spans="1:52" s="94" customFormat="1" ht="81" hidden="1" customHeight="1" outlineLevel="1" x14ac:dyDescent="0.25">
      <c r="A205" s="10" t="s">
        <v>575</v>
      </c>
      <c r="B205" s="86" t="s">
        <v>563</v>
      </c>
      <c r="C205" s="87" t="s">
        <v>22</v>
      </c>
      <c r="D205" s="88" t="s">
        <v>54</v>
      </c>
      <c r="E205" s="89">
        <f t="shared" si="1413"/>
        <v>774.1</v>
      </c>
      <c r="F205" s="89"/>
      <c r="G205" s="89">
        <f t="shared" si="1414"/>
        <v>774.1</v>
      </c>
      <c r="H205" s="89"/>
      <c r="I205" s="89"/>
      <c r="J205" s="90"/>
      <c r="K205" s="89"/>
      <c r="L205" s="90"/>
      <c r="M205" s="89"/>
      <c r="N205" s="90"/>
      <c r="O205" s="89"/>
      <c r="P205" s="90"/>
      <c r="Q205" s="89"/>
      <c r="R205" s="91"/>
      <c r="S205" s="89"/>
      <c r="T205" s="92"/>
      <c r="U205" s="89"/>
      <c r="V205" s="91"/>
      <c r="W205" s="93"/>
      <c r="X205" s="92"/>
      <c r="Y205" s="89"/>
      <c r="Z205" s="90"/>
      <c r="AA205" s="89"/>
      <c r="AB205" s="90"/>
      <c r="AC205" s="89">
        <f t="shared" si="1407"/>
        <v>774.1</v>
      </c>
      <c r="AD205" s="90"/>
      <c r="AE205" s="89">
        <v>774.1</v>
      </c>
      <c r="AF205" s="90"/>
      <c r="AG205" s="89"/>
      <c r="AH205" s="90"/>
      <c r="AI205" s="89"/>
      <c r="AJ205" s="90"/>
      <c r="AK205" s="89"/>
      <c r="AL205" s="90"/>
      <c r="AM205" s="89"/>
      <c r="AN205" s="90"/>
      <c r="AO205" s="89"/>
      <c r="AP205" s="90"/>
      <c r="AQ205" s="89"/>
      <c r="AR205" s="90"/>
      <c r="AS205" s="89"/>
      <c r="AT205" s="90"/>
      <c r="AU205" s="89"/>
      <c r="AV205" s="90"/>
      <c r="AW205" s="89"/>
      <c r="AX205" s="90"/>
      <c r="AY205" s="89"/>
      <c r="AZ205" s="90"/>
    </row>
    <row r="206" spans="1:52" ht="47.25" hidden="1" outlineLevel="1" x14ac:dyDescent="0.25">
      <c r="A206" s="10" t="s">
        <v>576</v>
      </c>
      <c r="B206" s="95" t="s">
        <v>38</v>
      </c>
      <c r="C206" s="11" t="s">
        <v>22</v>
      </c>
      <c r="D206" s="11" t="s">
        <v>22</v>
      </c>
      <c r="E206" s="13">
        <f t="shared" si="1002"/>
        <v>60000</v>
      </c>
      <c r="F206" s="13">
        <f t="shared" si="1003"/>
        <v>0</v>
      </c>
      <c r="G206" s="13">
        <f>K206+O206+S206+W206+AA206+AE206+AI206+AM206+AQ206</f>
        <v>60000</v>
      </c>
      <c r="H206" s="13">
        <f t="shared" si="1005"/>
        <v>0</v>
      </c>
      <c r="I206" s="13">
        <f t="shared" si="992"/>
        <v>0</v>
      </c>
      <c r="J206" s="29">
        <v>0</v>
      </c>
      <c r="K206" s="13">
        <v>0</v>
      </c>
      <c r="L206" s="29">
        <v>0</v>
      </c>
      <c r="M206" s="13">
        <f t="shared" si="993"/>
        <v>0</v>
      </c>
      <c r="N206" s="29">
        <v>0</v>
      </c>
      <c r="O206" s="36">
        <v>0</v>
      </c>
      <c r="P206" s="29">
        <v>0</v>
      </c>
      <c r="Q206" s="13">
        <f t="shared" si="994"/>
        <v>0</v>
      </c>
      <c r="R206" s="48">
        <v>0</v>
      </c>
      <c r="S206" s="63"/>
      <c r="T206" s="49">
        <v>0</v>
      </c>
      <c r="U206" s="13">
        <f>W206</f>
        <v>0</v>
      </c>
      <c r="V206" s="29">
        <v>0</v>
      </c>
      <c r="W206" s="54"/>
      <c r="X206" s="29">
        <v>0</v>
      </c>
      <c r="Y206" s="13">
        <f>AA206</f>
        <v>0</v>
      </c>
      <c r="Z206" s="29">
        <v>0</v>
      </c>
      <c r="AA206" s="36">
        <f>34045.6-34045.6</f>
        <v>0</v>
      </c>
      <c r="AB206" s="29">
        <v>0</v>
      </c>
      <c r="AC206" s="13">
        <f>AE206</f>
        <v>1.0914047443577601E-12</v>
      </c>
      <c r="AD206" s="29">
        <v>0</v>
      </c>
      <c r="AE206" s="36">
        <f>30000-17464.8-5353.5-713.9-6468+0.2</f>
        <v>1.0914047443577601E-12</v>
      </c>
      <c r="AF206" s="29">
        <v>0</v>
      </c>
      <c r="AG206" s="13">
        <f>AI206</f>
        <v>30000</v>
      </c>
      <c r="AH206" s="29">
        <v>0</v>
      </c>
      <c r="AI206" s="36">
        <v>30000</v>
      </c>
      <c r="AJ206" s="29">
        <v>0</v>
      </c>
      <c r="AK206" s="13">
        <f>AM206</f>
        <v>30000</v>
      </c>
      <c r="AL206" s="29">
        <v>0</v>
      </c>
      <c r="AM206" s="36">
        <v>30000</v>
      </c>
      <c r="AN206" s="29">
        <v>0</v>
      </c>
      <c r="AO206" s="13">
        <f>AQ206</f>
        <v>0</v>
      </c>
      <c r="AP206" s="29">
        <v>0</v>
      </c>
      <c r="AQ206" s="36">
        <v>0</v>
      </c>
      <c r="AR206" s="29">
        <v>0</v>
      </c>
      <c r="AS206" s="13">
        <f>AU206</f>
        <v>0</v>
      </c>
      <c r="AT206" s="29">
        <v>0</v>
      </c>
      <c r="AU206" s="36">
        <v>0</v>
      </c>
      <c r="AV206" s="29">
        <v>0</v>
      </c>
      <c r="AW206" s="13">
        <f>AY206</f>
        <v>0</v>
      </c>
      <c r="AX206" s="29">
        <v>0</v>
      </c>
      <c r="AY206" s="36">
        <v>0</v>
      </c>
      <c r="AZ206" s="29">
        <v>0</v>
      </c>
    </row>
    <row r="207" spans="1:52" hidden="1" outlineLevel="1" x14ac:dyDescent="0.25">
      <c r="A207" s="10"/>
      <c r="B207" s="83"/>
      <c r="C207" s="84"/>
      <c r="D207" s="41"/>
      <c r="E207" s="13"/>
      <c r="F207" s="13"/>
      <c r="G207" s="13"/>
      <c r="H207" s="13"/>
      <c r="I207" s="13"/>
      <c r="J207" s="29"/>
      <c r="K207" s="13"/>
      <c r="L207" s="29"/>
      <c r="M207" s="13"/>
      <c r="N207" s="29"/>
      <c r="O207" s="36"/>
      <c r="P207" s="29"/>
      <c r="Q207" s="13"/>
      <c r="R207" s="48"/>
      <c r="S207" s="63"/>
      <c r="T207" s="49"/>
      <c r="U207" s="13"/>
      <c r="V207" s="29"/>
      <c r="W207" s="54"/>
      <c r="X207" s="29"/>
      <c r="Y207" s="13"/>
      <c r="Z207" s="29"/>
      <c r="AA207" s="36"/>
      <c r="AB207" s="29"/>
      <c r="AC207" s="13"/>
      <c r="AD207" s="29"/>
      <c r="AE207" s="36"/>
      <c r="AF207" s="29"/>
      <c r="AG207" s="13"/>
      <c r="AH207" s="29"/>
      <c r="AI207" s="36"/>
      <c r="AJ207" s="29"/>
      <c r="AK207" s="13"/>
      <c r="AL207" s="29"/>
      <c r="AM207" s="36"/>
      <c r="AN207" s="29"/>
      <c r="AO207" s="13"/>
      <c r="AP207" s="29"/>
      <c r="AQ207" s="36"/>
      <c r="AR207" s="29"/>
      <c r="AS207" s="13"/>
      <c r="AT207" s="29"/>
      <c r="AU207" s="36"/>
      <c r="AV207" s="29"/>
      <c r="AW207" s="13"/>
      <c r="AX207" s="29"/>
      <c r="AY207" s="36"/>
      <c r="AZ207" s="29"/>
    </row>
    <row r="208" spans="1:52" ht="52.5" customHeight="1" collapsed="1" x14ac:dyDescent="0.25">
      <c r="A208" s="10" t="s">
        <v>46</v>
      </c>
      <c r="B208" s="147" t="s">
        <v>81</v>
      </c>
      <c r="C208" s="148"/>
      <c r="D208" s="149"/>
      <c r="E208" s="13">
        <f>SUM(E209:E218)</f>
        <v>4338.5</v>
      </c>
      <c r="F208" s="13">
        <f t="shared" ref="F208:AZ208" si="1415">SUM(F209:F218)</f>
        <v>0</v>
      </c>
      <c r="G208" s="13">
        <f t="shared" si="1415"/>
        <v>4338.5</v>
      </c>
      <c r="H208" s="13">
        <f t="shared" si="1415"/>
        <v>0</v>
      </c>
      <c r="I208" s="13">
        <f t="shared" si="1415"/>
        <v>1184.3999999999999</v>
      </c>
      <c r="J208" s="13">
        <f t="shared" si="1415"/>
        <v>0</v>
      </c>
      <c r="K208" s="13">
        <f t="shared" si="1415"/>
        <v>1184.3999999999999</v>
      </c>
      <c r="L208" s="13">
        <f t="shared" si="1415"/>
        <v>0</v>
      </c>
      <c r="M208" s="13">
        <f t="shared" si="1415"/>
        <v>628.29999999999995</v>
      </c>
      <c r="N208" s="13">
        <f t="shared" si="1415"/>
        <v>0</v>
      </c>
      <c r="O208" s="13">
        <f t="shared" si="1415"/>
        <v>628.29999999999995</v>
      </c>
      <c r="P208" s="13">
        <f t="shared" si="1415"/>
        <v>0</v>
      </c>
      <c r="Q208" s="13">
        <f t="shared" si="1415"/>
        <v>0</v>
      </c>
      <c r="R208" s="13">
        <f t="shared" si="1415"/>
        <v>0</v>
      </c>
      <c r="S208" s="13">
        <f t="shared" si="1415"/>
        <v>0</v>
      </c>
      <c r="T208" s="13">
        <f t="shared" si="1415"/>
        <v>0</v>
      </c>
      <c r="U208" s="13">
        <f t="shared" si="1415"/>
        <v>0</v>
      </c>
      <c r="V208" s="13">
        <f t="shared" si="1415"/>
        <v>0</v>
      </c>
      <c r="W208" s="13">
        <f t="shared" si="1415"/>
        <v>0</v>
      </c>
      <c r="X208" s="13">
        <f t="shared" si="1415"/>
        <v>0</v>
      </c>
      <c r="Y208" s="13">
        <f t="shared" si="1415"/>
        <v>0</v>
      </c>
      <c r="Z208" s="13">
        <f t="shared" si="1415"/>
        <v>0</v>
      </c>
      <c r="AA208" s="13">
        <f t="shared" si="1415"/>
        <v>0</v>
      </c>
      <c r="AB208" s="13">
        <f t="shared" si="1415"/>
        <v>0</v>
      </c>
      <c r="AC208" s="13">
        <f t="shared" si="1415"/>
        <v>2525.8000000000002</v>
      </c>
      <c r="AD208" s="13">
        <f t="shared" si="1415"/>
        <v>0</v>
      </c>
      <c r="AE208" s="13">
        <f t="shared" si="1415"/>
        <v>2525.8000000000002</v>
      </c>
      <c r="AF208" s="13">
        <f t="shared" si="1415"/>
        <v>0</v>
      </c>
      <c r="AG208" s="13">
        <f t="shared" si="1415"/>
        <v>0</v>
      </c>
      <c r="AH208" s="13">
        <f t="shared" si="1415"/>
        <v>0</v>
      </c>
      <c r="AI208" s="13">
        <f t="shared" si="1415"/>
        <v>0</v>
      </c>
      <c r="AJ208" s="13">
        <f t="shared" si="1415"/>
        <v>0</v>
      </c>
      <c r="AK208" s="13">
        <f t="shared" si="1415"/>
        <v>0</v>
      </c>
      <c r="AL208" s="13">
        <f t="shared" si="1415"/>
        <v>0</v>
      </c>
      <c r="AM208" s="13">
        <f t="shared" si="1415"/>
        <v>0</v>
      </c>
      <c r="AN208" s="13">
        <f t="shared" si="1415"/>
        <v>0</v>
      </c>
      <c r="AO208" s="13">
        <f t="shared" si="1415"/>
        <v>0</v>
      </c>
      <c r="AP208" s="13">
        <f t="shared" si="1415"/>
        <v>0</v>
      </c>
      <c r="AQ208" s="13">
        <f t="shared" si="1415"/>
        <v>0</v>
      </c>
      <c r="AR208" s="13">
        <f t="shared" si="1415"/>
        <v>0</v>
      </c>
      <c r="AS208" s="13">
        <f t="shared" si="1415"/>
        <v>0</v>
      </c>
      <c r="AT208" s="13">
        <f t="shared" si="1415"/>
        <v>0</v>
      </c>
      <c r="AU208" s="13">
        <f t="shared" si="1415"/>
        <v>0</v>
      </c>
      <c r="AV208" s="13">
        <f t="shared" si="1415"/>
        <v>0</v>
      </c>
      <c r="AW208" s="13">
        <f t="shared" si="1415"/>
        <v>0</v>
      </c>
      <c r="AX208" s="13">
        <f t="shared" si="1415"/>
        <v>0</v>
      </c>
      <c r="AY208" s="13">
        <f t="shared" si="1415"/>
        <v>0</v>
      </c>
      <c r="AZ208" s="13">
        <f t="shared" si="1415"/>
        <v>0</v>
      </c>
    </row>
    <row r="209" spans="1:52" ht="47.25" hidden="1" outlineLevel="1" x14ac:dyDescent="0.25">
      <c r="A209" s="10" t="s">
        <v>91</v>
      </c>
      <c r="B209" s="20" t="s">
        <v>98</v>
      </c>
      <c r="C209" s="11" t="s">
        <v>22</v>
      </c>
      <c r="D209" s="11" t="s">
        <v>54</v>
      </c>
      <c r="E209" s="13">
        <f t="shared" ref="E209:E217" si="1416">I209+M209+Q209+U209+Y209+AC209+AG209+AK209+AO209</f>
        <v>178.5</v>
      </c>
      <c r="F209" s="13">
        <f t="shared" ref="F209:F217" si="1417">J209+N209+R209+V209+Z209+AD209+AH209+AL209+AP209</f>
        <v>0</v>
      </c>
      <c r="G209" s="13">
        <f t="shared" ref="G209:G217" si="1418">K209+O209+S209+W209+AA209+AE209+AI209+AM209+AQ209</f>
        <v>178.5</v>
      </c>
      <c r="H209" s="13">
        <f t="shared" ref="H209:H217" si="1419">L209+P209+T209+X209+AB209+AF209+AJ209+AN209+AR209</f>
        <v>0</v>
      </c>
      <c r="I209" s="13">
        <f t="shared" ref="I209:I214" si="1420">K209</f>
        <v>178.5</v>
      </c>
      <c r="J209" s="29">
        <v>0</v>
      </c>
      <c r="K209" s="13">
        <v>178.5</v>
      </c>
      <c r="L209" s="29">
        <v>0</v>
      </c>
      <c r="M209" s="13">
        <f t="shared" ref="M209:M216" si="1421">O209</f>
        <v>0</v>
      </c>
      <c r="N209" s="29">
        <v>0</v>
      </c>
      <c r="O209" s="29">
        <v>0</v>
      </c>
      <c r="P209" s="29">
        <v>0</v>
      </c>
      <c r="Q209" s="13">
        <f t="shared" ref="Q209:Q216" si="1422">S209</f>
        <v>0</v>
      </c>
      <c r="R209" s="29">
        <v>0</v>
      </c>
      <c r="S209" s="29">
        <v>0</v>
      </c>
      <c r="T209" s="29">
        <v>0</v>
      </c>
      <c r="U209" s="13">
        <f t="shared" ref="U209:U216" si="1423">W209</f>
        <v>0</v>
      </c>
      <c r="V209" s="29">
        <v>0</v>
      </c>
      <c r="W209" s="29">
        <v>0</v>
      </c>
      <c r="X209" s="29">
        <v>0</v>
      </c>
      <c r="Y209" s="13">
        <f t="shared" ref="Y209:Y216" si="1424">AA209</f>
        <v>0</v>
      </c>
      <c r="Z209" s="29">
        <v>0</v>
      </c>
      <c r="AA209" s="29">
        <v>0</v>
      </c>
      <c r="AB209" s="29">
        <v>0</v>
      </c>
      <c r="AC209" s="13">
        <f t="shared" ref="AC209:AC216" si="1425">AE209</f>
        <v>0</v>
      </c>
      <c r="AD209" s="29">
        <v>0</v>
      </c>
      <c r="AE209" s="29">
        <v>0</v>
      </c>
      <c r="AF209" s="29">
        <v>0</v>
      </c>
      <c r="AG209" s="13">
        <f t="shared" ref="AG209:AG216" si="1426">AI209</f>
        <v>0</v>
      </c>
      <c r="AH209" s="29">
        <v>0</v>
      </c>
      <c r="AI209" s="29">
        <v>0</v>
      </c>
      <c r="AJ209" s="29">
        <v>0</v>
      </c>
      <c r="AK209" s="13">
        <f t="shared" ref="AK209:AK216" si="1427">AM209</f>
        <v>0</v>
      </c>
      <c r="AL209" s="29">
        <v>0</v>
      </c>
      <c r="AM209" s="29">
        <v>0</v>
      </c>
      <c r="AN209" s="29">
        <v>0</v>
      </c>
      <c r="AO209" s="13">
        <f t="shared" ref="AO209:AO216" si="1428">AQ209</f>
        <v>0</v>
      </c>
      <c r="AP209" s="29">
        <v>0</v>
      </c>
      <c r="AQ209" s="29">
        <v>0</v>
      </c>
      <c r="AR209" s="29">
        <v>0</v>
      </c>
      <c r="AS209" s="13">
        <f t="shared" ref="AS209:AS216" si="1429">AU209</f>
        <v>0</v>
      </c>
      <c r="AT209" s="29">
        <v>0</v>
      </c>
      <c r="AU209" s="29">
        <v>0</v>
      </c>
      <c r="AV209" s="29">
        <v>0</v>
      </c>
      <c r="AW209" s="13">
        <f t="shared" ref="AW209:AW216" si="1430">AY209</f>
        <v>0</v>
      </c>
      <c r="AX209" s="29">
        <v>0</v>
      </c>
      <c r="AY209" s="29">
        <v>0</v>
      </c>
      <c r="AZ209" s="29">
        <v>0</v>
      </c>
    </row>
    <row r="210" spans="1:52" ht="47.25" hidden="1" outlineLevel="1" x14ac:dyDescent="0.25">
      <c r="A210" s="10" t="s">
        <v>92</v>
      </c>
      <c r="B210" s="21" t="s">
        <v>99</v>
      </c>
      <c r="C210" s="11" t="s">
        <v>22</v>
      </c>
      <c r="D210" s="11" t="s">
        <v>54</v>
      </c>
      <c r="E210" s="13">
        <f t="shared" si="1416"/>
        <v>94.9</v>
      </c>
      <c r="F210" s="13">
        <f t="shared" si="1417"/>
        <v>0</v>
      </c>
      <c r="G210" s="13">
        <f t="shared" si="1418"/>
        <v>94.9</v>
      </c>
      <c r="H210" s="13">
        <f t="shared" si="1419"/>
        <v>0</v>
      </c>
      <c r="I210" s="13">
        <f t="shared" si="1420"/>
        <v>94.9</v>
      </c>
      <c r="J210" s="29">
        <v>0</v>
      </c>
      <c r="K210" s="13">
        <v>94.9</v>
      </c>
      <c r="L210" s="29">
        <v>0</v>
      </c>
      <c r="M210" s="13">
        <f t="shared" si="1421"/>
        <v>0</v>
      </c>
      <c r="N210" s="29">
        <v>0</v>
      </c>
      <c r="O210" s="29">
        <v>0</v>
      </c>
      <c r="P210" s="29">
        <v>0</v>
      </c>
      <c r="Q210" s="13">
        <f t="shared" si="1422"/>
        <v>0</v>
      </c>
      <c r="R210" s="29">
        <v>0</v>
      </c>
      <c r="S210" s="29">
        <v>0</v>
      </c>
      <c r="T210" s="29">
        <v>0</v>
      </c>
      <c r="U210" s="13">
        <f t="shared" si="1423"/>
        <v>0</v>
      </c>
      <c r="V210" s="29">
        <v>0</v>
      </c>
      <c r="W210" s="29">
        <v>0</v>
      </c>
      <c r="X210" s="29">
        <v>0</v>
      </c>
      <c r="Y210" s="13">
        <f t="shared" si="1424"/>
        <v>0</v>
      </c>
      <c r="Z210" s="29">
        <v>0</v>
      </c>
      <c r="AA210" s="29">
        <v>0</v>
      </c>
      <c r="AB210" s="29">
        <v>0</v>
      </c>
      <c r="AC210" s="13">
        <f t="shared" si="1425"/>
        <v>0</v>
      </c>
      <c r="AD210" s="29">
        <v>0</v>
      </c>
      <c r="AE210" s="29">
        <v>0</v>
      </c>
      <c r="AF210" s="29">
        <v>0</v>
      </c>
      <c r="AG210" s="13">
        <f t="shared" si="1426"/>
        <v>0</v>
      </c>
      <c r="AH210" s="29">
        <v>0</v>
      </c>
      <c r="AI210" s="29">
        <v>0</v>
      </c>
      <c r="AJ210" s="29">
        <v>0</v>
      </c>
      <c r="AK210" s="13">
        <f t="shared" si="1427"/>
        <v>0</v>
      </c>
      <c r="AL210" s="29">
        <v>0</v>
      </c>
      <c r="AM210" s="29">
        <v>0</v>
      </c>
      <c r="AN210" s="29">
        <v>0</v>
      </c>
      <c r="AO210" s="13">
        <f t="shared" si="1428"/>
        <v>0</v>
      </c>
      <c r="AP210" s="29">
        <v>0</v>
      </c>
      <c r="AQ210" s="29">
        <v>0</v>
      </c>
      <c r="AR210" s="29">
        <v>0</v>
      </c>
      <c r="AS210" s="13">
        <f t="shared" si="1429"/>
        <v>0</v>
      </c>
      <c r="AT210" s="29">
        <v>0</v>
      </c>
      <c r="AU210" s="29">
        <v>0</v>
      </c>
      <c r="AV210" s="29">
        <v>0</v>
      </c>
      <c r="AW210" s="13">
        <f t="shared" si="1430"/>
        <v>0</v>
      </c>
      <c r="AX210" s="29">
        <v>0</v>
      </c>
      <c r="AY210" s="29">
        <v>0</v>
      </c>
      <c r="AZ210" s="29">
        <v>0</v>
      </c>
    </row>
    <row r="211" spans="1:52" ht="47.25" hidden="1" outlineLevel="1" x14ac:dyDescent="0.25">
      <c r="A211" s="10" t="s">
        <v>93</v>
      </c>
      <c r="B211" s="25" t="s">
        <v>100</v>
      </c>
      <c r="C211" s="11" t="s">
        <v>22</v>
      </c>
      <c r="D211" s="11" t="s">
        <v>54</v>
      </c>
      <c r="E211" s="13">
        <f t="shared" si="1416"/>
        <v>136.4</v>
      </c>
      <c r="F211" s="13">
        <f t="shared" si="1417"/>
        <v>0</v>
      </c>
      <c r="G211" s="13">
        <f t="shared" si="1418"/>
        <v>136.4</v>
      </c>
      <c r="H211" s="13">
        <f t="shared" si="1419"/>
        <v>0</v>
      </c>
      <c r="I211" s="13">
        <f t="shared" si="1420"/>
        <v>136.4</v>
      </c>
      <c r="J211" s="29">
        <v>0</v>
      </c>
      <c r="K211" s="13">
        <f>136.3+0.1</f>
        <v>136.4</v>
      </c>
      <c r="L211" s="29">
        <v>0</v>
      </c>
      <c r="M211" s="13">
        <f t="shared" si="1421"/>
        <v>0</v>
      </c>
      <c r="N211" s="29">
        <v>0</v>
      </c>
      <c r="O211" s="29">
        <v>0</v>
      </c>
      <c r="P211" s="29">
        <v>0</v>
      </c>
      <c r="Q211" s="13">
        <f t="shared" si="1422"/>
        <v>0</v>
      </c>
      <c r="R211" s="29">
        <v>0</v>
      </c>
      <c r="S211" s="29">
        <v>0</v>
      </c>
      <c r="T211" s="29">
        <v>0</v>
      </c>
      <c r="U211" s="13">
        <f t="shared" si="1423"/>
        <v>0</v>
      </c>
      <c r="V211" s="29">
        <v>0</v>
      </c>
      <c r="W211" s="29">
        <v>0</v>
      </c>
      <c r="X211" s="29">
        <v>0</v>
      </c>
      <c r="Y211" s="13">
        <f t="shared" si="1424"/>
        <v>0</v>
      </c>
      <c r="Z211" s="29">
        <v>0</v>
      </c>
      <c r="AA211" s="29">
        <v>0</v>
      </c>
      <c r="AB211" s="29">
        <v>0</v>
      </c>
      <c r="AC211" s="13">
        <f t="shared" si="1425"/>
        <v>0</v>
      </c>
      <c r="AD211" s="29">
        <v>0</v>
      </c>
      <c r="AE211" s="29">
        <v>0</v>
      </c>
      <c r="AF211" s="29">
        <v>0</v>
      </c>
      <c r="AG211" s="13">
        <f t="shared" si="1426"/>
        <v>0</v>
      </c>
      <c r="AH211" s="29">
        <v>0</v>
      </c>
      <c r="AI211" s="29">
        <v>0</v>
      </c>
      <c r="AJ211" s="29">
        <v>0</v>
      </c>
      <c r="AK211" s="13">
        <f t="shared" si="1427"/>
        <v>0</v>
      </c>
      <c r="AL211" s="29">
        <v>0</v>
      </c>
      <c r="AM211" s="29">
        <v>0</v>
      </c>
      <c r="AN211" s="29">
        <v>0</v>
      </c>
      <c r="AO211" s="13">
        <f t="shared" si="1428"/>
        <v>0</v>
      </c>
      <c r="AP211" s="29">
        <v>0</v>
      </c>
      <c r="AQ211" s="29">
        <v>0</v>
      </c>
      <c r="AR211" s="29">
        <v>0</v>
      </c>
      <c r="AS211" s="13">
        <f t="shared" si="1429"/>
        <v>0</v>
      </c>
      <c r="AT211" s="29">
        <v>0</v>
      </c>
      <c r="AU211" s="29">
        <v>0</v>
      </c>
      <c r="AV211" s="29">
        <v>0</v>
      </c>
      <c r="AW211" s="13">
        <f t="shared" si="1430"/>
        <v>0</v>
      </c>
      <c r="AX211" s="29">
        <v>0</v>
      </c>
      <c r="AY211" s="29">
        <v>0</v>
      </c>
      <c r="AZ211" s="29">
        <v>0</v>
      </c>
    </row>
    <row r="212" spans="1:52" ht="47.25" hidden="1" outlineLevel="1" x14ac:dyDescent="0.25">
      <c r="A212" s="10" t="s">
        <v>94</v>
      </c>
      <c r="B212" s="20" t="s">
        <v>101</v>
      </c>
      <c r="C212" s="11" t="s">
        <v>22</v>
      </c>
      <c r="D212" s="11" t="s">
        <v>54</v>
      </c>
      <c r="E212" s="13">
        <f t="shared" si="1416"/>
        <v>42.5</v>
      </c>
      <c r="F212" s="13">
        <f t="shared" si="1417"/>
        <v>0</v>
      </c>
      <c r="G212" s="13">
        <f t="shared" si="1418"/>
        <v>42.5</v>
      </c>
      <c r="H212" s="13">
        <f t="shared" si="1419"/>
        <v>0</v>
      </c>
      <c r="I212" s="13">
        <f t="shared" si="1420"/>
        <v>42.5</v>
      </c>
      <c r="J212" s="29">
        <v>0</v>
      </c>
      <c r="K212" s="13">
        <v>42.5</v>
      </c>
      <c r="L212" s="29">
        <v>0</v>
      </c>
      <c r="M212" s="13">
        <f t="shared" si="1421"/>
        <v>0</v>
      </c>
      <c r="N212" s="29">
        <v>0</v>
      </c>
      <c r="O212" s="29">
        <v>0</v>
      </c>
      <c r="P212" s="29">
        <v>0</v>
      </c>
      <c r="Q212" s="13">
        <f t="shared" si="1422"/>
        <v>0</v>
      </c>
      <c r="R212" s="29">
        <v>0</v>
      </c>
      <c r="S212" s="29">
        <v>0</v>
      </c>
      <c r="T212" s="29">
        <v>0</v>
      </c>
      <c r="U212" s="13">
        <f t="shared" si="1423"/>
        <v>0</v>
      </c>
      <c r="V212" s="29">
        <v>0</v>
      </c>
      <c r="W212" s="29">
        <v>0</v>
      </c>
      <c r="X212" s="29">
        <v>0</v>
      </c>
      <c r="Y212" s="13">
        <f t="shared" si="1424"/>
        <v>0</v>
      </c>
      <c r="Z212" s="29">
        <v>0</v>
      </c>
      <c r="AA212" s="29">
        <v>0</v>
      </c>
      <c r="AB212" s="29">
        <v>0</v>
      </c>
      <c r="AC212" s="13">
        <f t="shared" si="1425"/>
        <v>0</v>
      </c>
      <c r="AD212" s="29">
        <v>0</v>
      </c>
      <c r="AE212" s="29">
        <v>0</v>
      </c>
      <c r="AF212" s="29">
        <v>0</v>
      </c>
      <c r="AG212" s="13">
        <f t="shared" si="1426"/>
        <v>0</v>
      </c>
      <c r="AH212" s="29">
        <v>0</v>
      </c>
      <c r="AI212" s="29">
        <v>0</v>
      </c>
      <c r="AJ212" s="29">
        <v>0</v>
      </c>
      <c r="AK212" s="13">
        <f t="shared" si="1427"/>
        <v>0</v>
      </c>
      <c r="AL212" s="29">
        <v>0</v>
      </c>
      <c r="AM212" s="29">
        <v>0</v>
      </c>
      <c r="AN212" s="29">
        <v>0</v>
      </c>
      <c r="AO212" s="13">
        <f t="shared" si="1428"/>
        <v>0</v>
      </c>
      <c r="AP212" s="29">
        <v>0</v>
      </c>
      <c r="AQ212" s="29">
        <v>0</v>
      </c>
      <c r="AR212" s="29">
        <v>0</v>
      </c>
      <c r="AS212" s="13">
        <f t="shared" si="1429"/>
        <v>0</v>
      </c>
      <c r="AT212" s="29">
        <v>0</v>
      </c>
      <c r="AU212" s="29">
        <v>0</v>
      </c>
      <c r="AV212" s="29">
        <v>0</v>
      </c>
      <c r="AW212" s="13">
        <f t="shared" si="1430"/>
        <v>0</v>
      </c>
      <c r="AX212" s="29">
        <v>0</v>
      </c>
      <c r="AY212" s="29">
        <v>0</v>
      </c>
      <c r="AZ212" s="29">
        <v>0</v>
      </c>
    </row>
    <row r="213" spans="1:52" ht="47.25" hidden="1" outlineLevel="1" x14ac:dyDescent="0.25">
      <c r="A213" s="10" t="s">
        <v>95</v>
      </c>
      <c r="B213" s="20" t="s">
        <v>102</v>
      </c>
      <c r="C213" s="11" t="s">
        <v>22</v>
      </c>
      <c r="D213" s="11" t="s">
        <v>54</v>
      </c>
      <c r="E213" s="13">
        <f t="shared" si="1416"/>
        <v>189.4</v>
      </c>
      <c r="F213" s="13">
        <f t="shared" si="1417"/>
        <v>0</v>
      </c>
      <c r="G213" s="13">
        <f t="shared" si="1418"/>
        <v>189.4</v>
      </c>
      <c r="H213" s="13">
        <f t="shared" si="1419"/>
        <v>0</v>
      </c>
      <c r="I213" s="13">
        <f t="shared" si="1420"/>
        <v>189.4</v>
      </c>
      <c r="J213" s="29">
        <v>0</v>
      </c>
      <c r="K213" s="13">
        <v>189.4</v>
      </c>
      <c r="L213" s="29">
        <v>0</v>
      </c>
      <c r="M213" s="13">
        <f t="shared" si="1421"/>
        <v>0</v>
      </c>
      <c r="N213" s="29">
        <v>0</v>
      </c>
      <c r="O213" s="29">
        <v>0</v>
      </c>
      <c r="P213" s="29">
        <v>0</v>
      </c>
      <c r="Q213" s="13">
        <f t="shared" si="1422"/>
        <v>0</v>
      </c>
      <c r="R213" s="29">
        <v>0</v>
      </c>
      <c r="S213" s="29">
        <v>0</v>
      </c>
      <c r="T213" s="29">
        <v>0</v>
      </c>
      <c r="U213" s="13">
        <f t="shared" si="1423"/>
        <v>0</v>
      </c>
      <c r="V213" s="29">
        <v>0</v>
      </c>
      <c r="W213" s="29">
        <v>0</v>
      </c>
      <c r="X213" s="29">
        <v>0</v>
      </c>
      <c r="Y213" s="13">
        <f t="shared" si="1424"/>
        <v>0</v>
      </c>
      <c r="Z213" s="29">
        <v>0</v>
      </c>
      <c r="AA213" s="29">
        <v>0</v>
      </c>
      <c r="AB213" s="29">
        <v>0</v>
      </c>
      <c r="AC213" s="13">
        <f t="shared" si="1425"/>
        <v>0</v>
      </c>
      <c r="AD213" s="29">
        <v>0</v>
      </c>
      <c r="AE213" s="29">
        <v>0</v>
      </c>
      <c r="AF213" s="29">
        <v>0</v>
      </c>
      <c r="AG213" s="13">
        <f t="shared" si="1426"/>
        <v>0</v>
      </c>
      <c r="AH213" s="29">
        <v>0</v>
      </c>
      <c r="AI213" s="29">
        <v>0</v>
      </c>
      <c r="AJ213" s="29">
        <v>0</v>
      </c>
      <c r="AK213" s="13">
        <f t="shared" si="1427"/>
        <v>0</v>
      </c>
      <c r="AL213" s="29">
        <v>0</v>
      </c>
      <c r="AM213" s="29">
        <v>0</v>
      </c>
      <c r="AN213" s="29">
        <v>0</v>
      </c>
      <c r="AO213" s="13">
        <f t="shared" si="1428"/>
        <v>0</v>
      </c>
      <c r="AP213" s="29">
        <v>0</v>
      </c>
      <c r="AQ213" s="29">
        <v>0</v>
      </c>
      <c r="AR213" s="29">
        <v>0</v>
      </c>
      <c r="AS213" s="13">
        <f t="shared" si="1429"/>
        <v>0</v>
      </c>
      <c r="AT213" s="29">
        <v>0</v>
      </c>
      <c r="AU213" s="29">
        <v>0</v>
      </c>
      <c r="AV213" s="29">
        <v>0</v>
      </c>
      <c r="AW213" s="13">
        <f t="shared" si="1430"/>
        <v>0</v>
      </c>
      <c r="AX213" s="29">
        <v>0</v>
      </c>
      <c r="AY213" s="29">
        <v>0</v>
      </c>
      <c r="AZ213" s="29">
        <v>0</v>
      </c>
    </row>
    <row r="214" spans="1:52" ht="47.25" hidden="1" outlineLevel="1" x14ac:dyDescent="0.25">
      <c r="A214" s="10" t="s">
        <v>96</v>
      </c>
      <c r="B214" s="20" t="s">
        <v>103</v>
      </c>
      <c r="C214" s="11" t="s">
        <v>22</v>
      </c>
      <c r="D214" s="11" t="s">
        <v>54</v>
      </c>
      <c r="E214" s="13">
        <f t="shared" si="1416"/>
        <v>196.4</v>
      </c>
      <c r="F214" s="13">
        <f t="shared" si="1417"/>
        <v>0</v>
      </c>
      <c r="G214" s="13">
        <f t="shared" si="1418"/>
        <v>196.4</v>
      </c>
      <c r="H214" s="13">
        <f t="shared" si="1419"/>
        <v>0</v>
      </c>
      <c r="I214" s="13">
        <f t="shared" si="1420"/>
        <v>196.4</v>
      </c>
      <c r="J214" s="29">
        <v>0</v>
      </c>
      <c r="K214" s="13">
        <v>196.4</v>
      </c>
      <c r="L214" s="29">
        <v>0</v>
      </c>
      <c r="M214" s="13">
        <f t="shared" si="1421"/>
        <v>0</v>
      </c>
      <c r="N214" s="29">
        <v>0</v>
      </c>
      <c r="O214" s="29">
        <v>0</v>
      </c>
      <c r="P214" s="29">
        <v>0</v>
      </c>
      <c r="Q214" s="13">
        <f t="shared" si="1422"/>
        <v>0</v>
      </c>
      <c r="R214" s="29">
        <v>0</v>
      </c>
      <c r="S214" s="29">
        <v>0</v>
      </c>
      <c r="T214" s="29">
        <v>0</v>
      </c>
      <c r="U214" s="13">
        <f t="shared" si="1423"/>
        <v>0</v>
      </c>
      <c r="V214" s="29">
        <v>0</v>
      </c>
      <c r="W214" s="29">
        <v>0</v>
      </c>
      <c r="X214" s="29">
        <v>0</v>
      </c>
      <c r="Y214" s="13">
        <f t="shared" si="1424"/>
        <v>0</v>
      </c>
      <c r="Z214" s="29">
        <v>0</v>
      </c>
      <c r="AA214" s="29">
        <v>0</v>
      </c>
      <c r="AB214" s="29">
        <v>0</v>
      </c>
      <c r="AC214" s="13">
        <f t="shared" si="1425"/>
        <v>0</v>
      </c>
      <c r="AD214" s="29">
        <v>0</v>
      </c>
      <c r="AE214" s="29">
        <v>0</v>
      </c>
      <c r="AF214" s="29">
        <v>0</v>
      </c>
      <c r="AG214" s="13">
        <f t="shared" si="1426"/>
        <v>0</v>
      </c>
      <c r="AH214" s="29">
        <v>0</v>
      </c>
      <c r="AI214" s="29">
        <v>0</v>
      </c>
      <c r="AJ214" s="29">
        <v>0</v>
      </c>
      <c r="AK214" s="13">
        <f t="shared" si="1427"/>
        <v>0</v>
      </c>
      <c r="AL214" s="29">
        <v>0</v>
      </c>
      <c r="AM214" s="29">
        <v>0</v>
      </c>
      <c r="AN214" s="29">
        <v>0</v>
      </c>
      <c r="AO214" s="13">
        <f t="shared" si="1428"/>
        <v>0</v>
      </c>
      <c r="AP214" s="29">
        <v>0</v>
      </c>
      <c r="AQ214" s="29">
        <v>0</v>
      </c>
      <c r="AR214" s="29">
        <v>0</v>
      </c>
      <c r="AS214" s="13">
        <f t="shared" si="1429"/>
        <v>0</v>
      </c>
      <c r="AT214" s="29">
        <v>0</v>
      </c>
      <c r="AU214" s="29">
        <v>0</v>
      </c>
      <c r="AV214" s="29">
        <v>0</v>
      </c>
      <c r="AW214" s="13">
        <f t="shared" si="1430"/>
        <v>0</v>
      </c>
      <c r="AX214" s="29">
        <v>0</v>
      </c>
      <c r="AY214" s="29">
        <v>0</v>
      </c>
      <c r="AZ214" s="29">
        <v>0</v>
      </c>
    </row>
    <row r="215" spans="1:52" ht="47.25" hidden="1" outlineLevel="1" x14ac:dyDescent="0.25">
      <c r="A215" s="10" t="s">
        <v>97</v>
      </c>
      <c r="B215" s="20" t="s">
        <v>104</v>
      </c>
      <c r="C215" s="11" t="s">
        <v>22</v>
      </c>
      <c r="D215" s="11" t="s">
        <v>54</v>
      </c>
      <c r="E215" s="13">
        <f t="shared" si="1416"/>
        <v>329.5</v>
      </c>
      <c r="F215" s="13">
        <f t="shared" si="1417"/>
        <v>0</v>
      </c>
      <c r="G215" s="13">
        <f t="shared" si="1418"/>
        <v>329.5</v>
      </c>
      <c r="H215" s="13">
        <f t="shared" si="1419"/>
        <v>0</v>
      </c>
      <c r="I215" s="13">
        <f t="shared" ref="I215" si="1431">K215</f>
        <v>329.5</v>
      </c>
      <c r="J215" s="29">
        <v>0</v>
      </c>
      <c r="K215" s="13">
        <v>329.5</v>
      </c>
      <c r="L215" s="29">
        <v>0</v>
      </c>
      <c r="M215" s="13">
        <f t="shared" si="1421"/>
        <v>0</v>
      </c>
      <c r="N215" s="29">
        <v>0</v>
      </c>
      <c r="O215" s="29">
        <v>0</v>
      </c>
      <c r="P215" s="29">
        <v>0</v>
      </c>
      <c r="Q215" s="13">
        <f t="shared" si="1422"/>
        <v>0</v>
      </c>
      <c r="R215" s="29">
        <v>0</v>
      </c>
      <c r="S215" s="29">
        <v>0</v>
      </c>
      <c r="T215" s="29">
        <v>0</v>
      </c>
      <c r="U215" s="13">
        <f t="shared" si="1423"/>
        <v>0</v>
      </c>
      <c r="V215" s="29">
        <v>0</v>
      </c>
      <c r="W215" s="29">
        <v>0</v>
      </c>
      <c r="X215" s="29">
        <v>0</v>
      </c>
      <c r="Y215" s="13">
        <f t="shared" si="1424"/>
        <v>0</v>
      </c>
      <c r="Z215" s="29">
        <v>0</v>
      </c>
      <c r="AA215" s="29">
        <v>0</v>
      </c>
      <c r="AB215" s="29">
        <v>0</v>
      </c>
      <c r="AC215" s="13">
        <f t="shared" si="1425"/>
        <v>0</v>
      </c>
      <c r="AD215" s="29">
        <v>0</v>
      </c>
      <c r="AE215" s="29">
        <v>0</v>
      </c>
      <c r="AF215" s="29">
        <v>0</v>
      </c>
      <c r="AG215" s="13">
        <f t="shared" si="1426"/>
        <v>0</v>
      </c>
      <c r="AH215" s="29">
        <v>0</v>
      </c>
      <c r="AI215" s="29">
        <v>0</v>
      </c>
      <c r="AJ215" s="29">
        <v>0</v>
      </c>
      <c r="AK215" s="13">
        <f t="shared" si="1427"/>
        <v>0</v>
      </c>
      <c r="AL215" s="29">
        <v>0</v>
      </c>
      <c r="AM215" s="29">
        <v>0</v>
      </c>
      <c r="AN215" s="29">
        <v>0</v>
      </c>
      <c r="AO215" s="13">
        <f t="shared" si="1428"/>
        <v>0</v>
      </c>
      <c r="AP215" s="29">
        <v>0</v>
      </c>
      <c r="AQ215" s="29">
        <v>0</v>
      </c>
      <c r="AR215" s="29">
        <v>0</v>
      </c>
      <c r="AS215" s="13">
        <f t="shared" si="1429"/>
        <v>0</v>
      </c>
      <c r="AT215" s="29">
        <v>0</v>
      </c>
      <c r="AU215" s="29">
        <v>0</v>
      </c>
      <c r="AV215" s="29">
        <v>0</v>
      </c>
      <c r="AW215" s="13">
        <f t="shared" si="1430"/>
        <v>0</v>
      </c>
      <c r="AX215" s="29">
        <v>0</v>
      </c>
      <c r="AY215" s="29">
        <v>0</v>
      </c>
      <c r="AZ215" s="29">
        <v>0</v>
      </c>
    </row>
    <row r="216" spans="1:52" ht="45" hidden="1" customHeight="1" outlineLevel="1" x14ac:dyDescent="0.25">
      <c r="A216" s="10" t="s">
        <v>105</v>
      </c>
      <c r="B216" s="20" t="s">
        <v>106</v>
      </c>
      <c r="C216" s="11" t="s">
        <v>22</v>
      </c>
      <c r="D216" s="11" t="s">
        <v>54</v>
      </c>
      <c r="E216" s="13">
        <f t="shared" si="1416"/>
        <v>16.8</v>
      </c>
      <c r="F216" s="13">
        <f t="shared" si="1417"/>
        <v>0</v>
      </c>
      <c r="G216" s="13">
        <f t="shared" si="1418"/>
        <v>16.8</v>
      </c>
      <c r="H216" s="13">
        <f t="shared" si="1419"/>
        <v>0</v>
      </c>
      <c r="I216" s="13">
        <f t="shared" ref="I216" si="1432">K216</f>
        <v>16.8</v>
      </c>
      <c r="J216" s="29">
        <v>0</v>
      </c>
      <c r="K216" s="13">
        <v>16.8</v>
      </c>
      <c r="L216" s="29">
        <v>0</v>
      </c>
      <c r="M216" s="13">
        <f t="shared" si="1421"/>
        <v>0</v>
      </c>
      <c r="N216" s="29">
        <v>0</v>
      </c>
      <c r="O216" s="29">
        <v>0</v>
      </c>
      <c r="P216" s="29">
        <v>0</v>
      </c>
      <c r="Q216" s="13">
        <f t="shared" si="1422"/>
        <v>0</v>
      </c>
      <c r="R216" s="29">
        <v>0</v>
      </c>
      <c r="S216" s="29">
        <v>0</v>
      </c>
      <c r="T216" s="29">
        <v>0</v>
      </c>
      <c r="U216" s="13">
        <f t="shared" si="1423"/>
        <v>0</v>
      </c>
      <c r="V216" s="29">
        <v>0</v>
      </c>
      <c r="W216" s="29">
        <v>0</v>
      </c>
      <c r="X216" s="29">
        <v>0</v>
      </c>
      <c r="Y216" s="13">
        <f t="shared" si="1424"/>
        <v>0</v>
      </c>
      <c r="Z216" s="29">
        <v>0</v>
      </c>
      <c r="AA216" s="29">
        <v>0</v>
      </c>
      <c r="AB216" s="29">
        <v>0</v>
      </c>
      <c r="AC216" s="13">
        <f t="shared" si="1425"/>
        <v>0</v>
      </c>
      <c r="AD216" s="29">
        <v>0</v>
      </c>
      <c r="AE216" s="29">
        <v>0</v>
      </c>
      <c r="AF216" s="29">
        <v>0</v>
      </c>
      <c r="AG216" s="13">
        <f t="shared" si="1426"/>
        <v>0</v>
      </c>
      <c r="AH216" s="29">
        <v>0</v>
      </c>
      <c r="AI216" s="29">
        <v>0</v>
      </c>
      <c r="AJ216" s="29">
        <v>0</v>
      </c>
      <c r="AK216" s="13">
        <f t="shared" si="1427"/>
        <v>0</v>
      </c>
      <c r="AL216" s="29">
        <v>0</v>
      </c>
      <c r="AM216" s="29">
        <v>0</v>
      </c>
      <c r="AN216" s="29">
        <v>0</v>
      </c>
      <c r="AO216" s="13">
        <f t="shared" si="1428"/>
        <v>0</v>
      </c>
      <c r="AP216" s="29">
        <v>0</v>
      </c>
      <c r="AQ216" s="29">
        <v>0</v>
      </c>
      <c r="AR216" s="29">
        <v>0</v>
      </c>
      <c r="AS216" s="13">
        <f t="shared" si="1429"/>
        <v>0</v>
      </c>
      <c r="AT216" s="29">
        <v>0</v>
      </c>
      <c r="AU216" s="29">
        <v>0</v>
      </c>
      <c r="AV216" s="29">
        <v>0</v>
      </c>
      <c r="AW216" s="13">
        <f t="shared" si="1430"/>
        <v>0</v>
      </c>
      <c r="AX216" s="29">
        <v>0</v>
      </c>
      <c r="AY216" s="29">
        <v>0</v>
      </c>
      <c r="AZ216" s="29">
        <v>0</v>
      </c>
    </row>
    <row r="217" spans="1:52" ht="45" hidden="1" customHeight="1" outlineLevel="1" x14ac:dyDescent="0.25">
      <c r="A217" s="10" t="s">
        <v>217</v>
      </c>
      <c r="B217" s="20" t="s">
        <v>218</v>
      </c>
      <c r="C217" s="11" t="s">
        <v>22</v>
      </c>
      <c r="D217" s="11" t="s">
        <v>54</v>
      </c>
      <c r="E217" s="13">
        <f t="shared" si="1416"/>
        <v>628.29999999999995</v>
      </c>
      <c r="F217" s="13">
        <f t="shared" si="1417"/>
        <v>0</v>
      </c>
      <c r="G217" s="13">
        <f t="shared" si="1418"/>
        <v>628.29999999999995</v>
      </c>
      <c r="H217" s="13">
        <f t="shared" si="1419"/>
        <v>0</v>
      </c>
      <c r="I217" s="13">
        <f t="shared" ref="I217" si="1433">K217</f>
        <v>0</v>
      </c>
      <c r="J217" s="29">
        <v>0</v>
      </c>
      <c r="K217" s="13">
        <v>0</v>
      </c>
      <c r="L217" s="29">
        <v>0</v>
      </c>
      <c r="M217" s="13">
        <f t="shared" ref="M217" si="1434">O217</f>
        <v>628.29999999999995</v>
      </c>
      <c r="N217" s="29">
        <v>0</v>
      </c>
      <c r="O217" s="36">
        <f>145+483.3</f>
        <v>628.29999999999995</v>
      </c>
      <c r="P217" s="29">
        <v>0</v>
      </c>
      <c r="Q217" s="13">
        <f t="shared" ref="Q217" si="1435">S217</f>
        <v>0</v>
      </c>
      <c r="R217" s="29">
        <v>0</v>
      </c>
      <c r="S217" s="29">
        <v>0</v>
      </c>
      <c r="T217" s="29">
        <v>0</v>
      </c>
      <c r="U217" s="13">
        <f t="shared" ref="U217" si="1436">W217</f>
        <v>0</v>
      </c>
      <c r="V217" s="29">
        <v>0</v>
      </c>
      <c r="W217" s="29">
        <v>0</v>
      </c>
      <c r="X217" s="29">
        <v>0</v>
      </c>
      <c r="Y217" s="13">
        <f t="shared" ref="Y217" si="1437">AA217</f>
        <v>0</v>
      </c>
      <c r="Z217" s="29">
        <v>0</v>
      </c>
      <c r="AA217" s="29">
        <v>0</v>
      </c>
      <c r="AB217" s="29">
        <v>0</v>
      </c>
      <c r="AC217" s="13">
        <f t="shared" ref="AC217" si="1438">AE217</f>
        <v>0</v>
      </c>
      <c r="AD217" s="29">
        <v>0</v>
      </c>
      <c r="AE217" s="29">
        <v>0</v>
      </c>
      <c r="AF217" s="29">
        <v>0</v>
      </c>
      <c r="AG217" s="13">
        <f t="shared" ref="AG217" si="1439">AI217</f>
        <v>0</v>
      </c>
      <c r="AH217" s="29">
        <v>0</v>
      </c>
      <c r="AI217" s="29">
        <v>0</v>
      </c>
      <c r="AJ217" s="29">
        <v>0</v>
      </c>
      <c r="AK217" s="13">
        <f t="shared" ref="AK217" si="1440">AM217</f>
        <v>0</v>
      </c>
      <c r="AL217" s="29">
        <v>0</v>
      </c>
      <c r="AM217" s="29">
        <v>0</v>
      </c>
      <c r="AN217" s="29">
        <v>0</v>
      </c>
      <c r="AO217" s="13">
        <f t="shared" ref="AO217" si="1441">AQ217</f>
        <v>0</v>
      </c>
      <c r="AP217" s="29">
        <v>0</v>
      </c>
      <c r="AQ217" s="29">
        <v>0</v>
      </c>
      <c r="AR217" s="29">
        <v>0</v>
      </c>
      <c r="AS217" s="13">
        <f t="shared" ref="AS217" si="1442">AU217</f>
        <v>0</v>
      </c>
      <c r="AT217" s="29">
        <v>0</v>
      </c>
      <c r="AU217" s="29">
        <v>0</v>
      </c>
      <c r="AV217" s="29">
        <v>0</v>
      </c>
      <c r="AW217" s="13">
        <f t="shared" ref="AW217" si="1443">AY217</f>
        <v>0</v>
      </c>
      <c r="AX217" s="29">
        <v>0</v>
      </c>
      <c r="AY217" s="29">
        <v>0</v>
      </c>
      <c r="AZ217" s="29">
        <v>0</v>
      </c>
    </row>
    <row r="218" spans="1:52" s="117" customFormat="1" ht="97.5" hidden="1" customHeight="1" outlineLevel="1" x14ac:dyDescent="0.25">
      <c r="A218" s="111" t="s">
        <v>501</v>
      </c>
      <c r="B218" s="112" t="s">
        <v>500</v>
      </c>
      <c r="C218" s="113" t="s">
        <v>22</v>
      </c>
      <c r="D218" s="113" t="s">
        <v>54</v>
      </c>
      <c r="E218" s="114">
        <f t="shared" ref="E218" si="1444">I218+M218+Q218+U218+Y218+AC218+AG218+AK218+AO218</f>
        <v>2525.8000000000002</v>
      </c>
      <c r="F218" s="114">
        <f t="shared" ref="F218" si="1445">J218+N218+R218+V218+Z218+AD218+AH218+AL218+AP218</f>
        <v>0</v>
      </c>
      <c r="G218" s="114">
        <f t="shared" ref="G218" si="1446">K218+O218+S218+W218+AA218+AE218+AI218+AM218+AQ218</f>
        <v>2525.8000000000002</v>
      </c>
      <c r="H218" s="114">
        <f t="shared" ref="H218" si="1447">L218+P218+T218+X218+AB218+AF218+AJ218+AN218+AR218</f>
        <v>0</v>
      </c>
      <c r="I218" s="114">
        <f t="shared" ref="I218" si="1448">K218</f>
        <v>0</v>
      </c>
      <c r="J218" s="115">
        <v>0</v>
      </c>
      <c r="K218" s="114">
        <v>0</v>
      </c>
      <c r="L218" s="115">
        <v>0</v>
      </c>
      <c r="M218" s="114">
        <f t="shared" ref="M218" si="1449">O218</f>
        <v>0</v>
      </c>
      <c r="N218" s="115">
        <v>0</v>
      </c>
      <c r="O218" s="116">
        <v>0</v>
      </c>
      <c r="P218" s="115">
        <v>0</v>
      </c>
      <c r="Q218" s="114">
        <f t="shared" ref="Q218" si="1450">S218</f>
        <v>0</v>
      </c>
      <c r="R218" s="115">
        <v>0</v>
      </c>
      <c r="S218" s="115">
        <v>0</v>
      </c>
      <c r="T218" s="115">
        <v>0</v>
      </c>
      <c r="U218" s="114">
        <f t="shared" ref="U218" si="1451">W218</f>
        <v>0</v>
      </c>
      <c r="V218" s="115">
        <v>0</v>
      </c>
      <c r="W218" s="115">
        <v>0</v>
      </c>
      <c r="X218" s="115">
        <v>0</v>
      </c>
      <c r="Y218" s="114">
        <f t="shared" ref="Y218" si="1452">AA218</f>
        <v>0</v>
      </c>
      <c r="Z218" s="115">
        <v>0</v>
      </c>
      <c r="AA218" s="115">
        <v>0</v>
      </c>
      <c r="AB218" s="115">
        <v>0</v>
      </c>
      <c r="AC218" s="114">
        <f t="shared" ref="AC218" si="1453">AE218</f>
        <v>2525.8000000000002</v>
      </c>
      <c r="AD218" s="115">
        <v>0</v>
      </c>
      <c r="AE218" s="116">
        <v>2525.8000000000002</v>
      </c>
      <c r="AF218" s="115">
        <v>0</v>
      </c>
      <c r="AG218" s="114">
        <f t="shared" ref="AG218" si="1454">AI218</f>
        <v>0</v>
      </c>
      <c r="AH218" s="115">
        <v>0</v>
      </c>
      <c r="AI218" s="115">
        <v>0</v>
      </c>
      <c r="AJ218" s="115">
        <v>0</v>
      </c>
      <c r="AK218" s="114">
        <f t="shared" ref="AK218" si="1455">AM218</f>
        <v>0</v>
      </c>
      <c r="AL218" s="115">
        <v>0</v>
      </c>
      <c r="AM218" s="115">
        <v>0</v>
      </c>
      <c r="AN218" s="115">
        <v>0</v>
      </c>
      <c r="AO218" s="114">
        <f t="shared" ref="AO218" si="1456">AQ218</f>
        <v>0</v>
      </c>
      <c r="AP218" s="115">
        <v>0</v>
      </c>
      <c r="AQ218" s="115">
        <v>0</v>
      </c>
      <c r="AR218" s="115">
        <v>0</v>
      </c>
      <c r="AS218" s="114">
        <f t="shared" ref="AS218" si="1457">AU218</f>
        <v>0</v>
      </c>
      <c r="AT218" s="115">
        <v>0</v>
      </c>
      <c r="AU218" s="115">
        <v>0</v>
      </c>
      <c r="AV218" s="115">
        <v>0</v>
      </c>
      <c r="AW218" s="114">
        <f t="shared" ref="AW218" si="1458">AY218</f>
        <v>0</v>
      </c>
      <c r="AX218" s="115">
        <v>0</v>
      </c>
      <c r="AY218" s="115">
        <v>0</v>
      </c>
      <c r="AZ218" s="115">
        <v>0</v>
      </c>
    </row>
    <row r="219" spans="1:52" ht="43.5" hidden="1" customHeight="1" outlineLevel="1" x14ac:dyDescent="0.25">
      <c r="A219" s="10" t="s">
        <v>58</v>
      </c>
      <c r="B219" s="145" t="s">
        <v>64</v>
      </c>
      <c r="C219" s="145"/>
      <c r="D219" s="145"/>
      <c r="E219" s="8">
        <f>SUM(E220:E225)</f>
        <v>13072.7</v>
      </c>
      <c r="F219" s="8">
        <f t="shared" ref="F219:AZ219" si="1459">SUM(F220:F225)</f>
        <v>0</v>
      </c>
      <c r="G219" s="8">
        <f t="shared" si="1459"/>
        <v>13072.7</v>
      </c>
      <c r="H219" s="8">
        <f t="shared" si="1459"/>
        <v>0</v>
      </c>
      <c r="I219" s="8">
        <f t="shared" si="1459"/>
        <v>2841.5</v>
      </c>
      <c r="J219" s="8">
        <f t="shared" si="1459"/>
        <v>0</v>
      </c>
      <c r="K219" s="8">
        <f t="shared" si="1459"/>
        <v>2841.5</v>
      </c>
      <c r="L219" s="8">
        <f t="shared" si="1459"/>
        <v>0</v>
      </c>
      <c r="M219" s="8">
        <f t="shared" si="1459"/>
        <v>0</v>
      </c>
      <c r="N219" s="8">
        <f t="shared" si="1459"/>
        <v>0</v>
      </c>
      <c r="O219" s="8">
        <f t="shared" si="1459"/>
        <v>0</v>
      </c>
      <c r="P219" s="8">
        <f t="shared" si="1459"/>
        <v>0</v>
      </c>
      <c r="Q219" s="8">
        <f t="shared" si="1459"/>
        <v>4541.3</v>
      </c>
      <c r="R219" s="8">
        <f t="shared" si="1459"/>
        <v>0</v>
      </c>
      <c r="S219" s="8">
        <f t="shared" si="1459"/>
        <v>4541.3</v>
      </c>
      <c r="T219" s="8">
        <f t="shared" si="1459"/>
        <v>0</v>
      </c>
      <c r="U219" s="8">
        <f t="shared" si="1459"/>
        <v>0</v>
      </c>
      <c r="V219" s="8">
        <f t="shared" si="1459"/>
        <v>0</v>
      </c>
      <c r="W219" s="8">
        <f t="shared" si="1459"/>
        <v>0</v>
      </c>
      <c r="X219" s="8">
        <f t="shared" si="1459"/>
        <v>0</v>
      </c>
      <c r="Y219" s="8">
        <f t="shared" si="1459"/>
        <v>5689.9</v>
      </c>
      <c r="Z219" s="8">
        <f t="shared" si="1459"/>
        <v>0</v>
      </c>
      <c r="AA219" s="8">
        <f t="shared" si="1459"/>
        <v>5689.9</v>
      </c>
      <c r="AB219" s="8">
        <f t="shared" si="1459"/>
        <v>0</v>
      </c>
      <c r="AC219" s="8">
        <f t="shared" si="1459"/>
        <v>0</v>
      </c>
      <c r="AD219" s="8">
        <f t="shared" si="1459"/>
        <v>0</v>
      </c>
      <c r="AE219" s="8">
        <f t="shared" si="1459"/>
        <v>0</v>
      </c>
      <c r="AF219" s="8">
        <f t="shared" si="1459"/>
        <v>0</v>
      </c>
      <c r="AG219" s="8">
        <f t="shared" si="1459"/>
        <v>0</v>
      </c>
      <c r="AH219" s="8">
        <f t="shared" si="1459"/>
        <v>0</v>
      </c>
      <c r="AI219" s="8">
        <f t="shared" si="1459"/>
        <v>0</v>
      </c>
      <c r="AJ219" s="8">
        <f t="shared" si="1459"/>
        <v>0</v>
      </c>
      <c r="AK219" s="8">
        <f t="shared" si="1459"/>
        <v>0</v>
      </c>
      <c r="AL219" s="8">
        <f t="shared" si="1459"/>
        <v>0</v>
      </c>
      <c r="AM219" s="8">
        <f t="shared" si="1459"/>
        <v>0</v>
      </c>
      <c r="AN219" s="8">
        <f t="shared" si="1459"/>
        <v>0</v>
      </c>
      <c r="AO219" s="8">
        <f t="shared" si="1459"/>
        <v>0</v>
      </c>
      <c r="AP219" s="8">
        <f t="shared" si="1459"/>
        <v>0</v>
      </c>
      <c r="AQ219" s="8">
        <f t="shared" si="1459"/>
        <v>0</v>
      </c>
      <c r="AR219" s="8">
        <f t="shared" si="1459"/>
        <v>0</v>
      </c>
      <c r="AS219" s="8">
        <f t="shared" si="1459"/>
        <v>0</v>
      </c>
      <c r="AT219" s="8">
        <f t="shared" si="1459"/>
        <v>0</v>
      </c>
      <c r="AU219" s="8">
        <f t="shared" si="1459"/>
        <v>0</v>
      </c>
      <c r="AV219" s="8">
        <f t="shared" si="1459"/>
        <v>0</v>
      </c>
      <c r="AW219" s="8">
        <f t="shared" si="1459"/>
        <v>0</v>
      </c>
      <c r="AX219" s="8">
        <f t="shared" si="1459"/>
        <v>0</v>
      </c>
      <c r="AY219" s="8">
        <f t="shared" si="1459"/>
        <v>0</v>
      </c>
      <c r="AZ219" s="8">
        <f t="shared" si="1459"/>
        <v>0</v>
      </c>
    </row>
    <row r="220" spans="1:52" ht="63" hidden="1" outlineLevel="1" x14ac:dyDescent="0.25">
      <c r="A220" s="10" t="s">
        <v>59</v>
      </c>
      <c r="B220" s="20" t="s">
        <v>65</v>
      </c>
      <c r="C220" s="11" t="s">
        <v>22</v>
      </c>
      <c r="D220" s="11" t="s">
        <v>54</v>
      </c>
      <c r="E220" s="13">
        <f t="shared" ref="E220:H225" si="1460">I220+M220+Q220+U220+Y220+AC220+AG220+AK220+AO220</f>
        <v>2217.1</v>
      </c>
      <c r="F220" s="13">
        <f t="shared" si="1460"/>
        <v>0</v>
      </c>
      <c r="G220" s="13">
        <f t="shared" si="1460"/>
        <v>2217.1</v>
      </c>
      <c r="H220" s="13">
        <f t="shared" si="1460"/>
        <v>0</v>
      </c>
      <c r="I220" s="13">
        <f t="shared" ref="I220:I225" si="1461">K220</f>
        <v>2217.1</v>
      </c>
      <c r="J220" s="29">
        <v>0</v>
      </c>
      <c r="K220" s="13">
        <v>2217.1</v>
      </c>
      <c r="L220" s="29">
        <v>0</v>
      </c>
      <c r="M220" s="13">
        <f t="shared" ref="M220:M225" si="1462">O220</f>
        <v>0</v>
      </c>
      <c r="N220" s="29">
        <v>0</v>
      </c>
      <c r="O220" s="29">
        <v>0</v>
      </c>
      <c r="P220" s="29">
        <v>0</v>
      </c>
      <c r="Q220" s="13">
        <f t="shared" ref="Q220" si="1463">S220</f>
        <v>0</v>
      </c>
      <c r="R220" s="29">
        <v>0</v>
      </c>
      <c r="S220" s="29">
        <v>0</v>
      </c>
      <c r="T220" s="29">
        <v>0</v>
      </c>
      <c r="U220" s="13">
        <f t="shared" ref="U220" si="1464">W220</f>
        <v>0</v>
      </c>
      <c r="V220" s="29">
        <v>0</v>
      </c>
      <c r="W220" s="29">
        <v>0</v>
      </c>
      <c r="X220" s="29">
        <v>0</v>
      </c>
      <c r="Y220" s="13">
        <f t="shared" ref="Y220" si="1465">AA220</f>
        <v>0</v>
      </c>
      <c r="Z220" s="29">
        <v>0</v>
      </c>
      <c r="AA220" s="29">
        <v>0</v>
      </c>
      <c r="AB220" s="29">
        <v>0</v>
      </c>
      <c r="AC220" s="13">
        <f t="shared" ref="AC220" si="1466">AE220</f>
        <v>0</v>
      </c>
      <c r="AD220" s="29">
        <v>0</v>
      </c>
      <c r="AE220" s="29">
        <v>0</v>
      </c>
      <c r="AF220" s="29">
        <v>0</v>
      </c>
      <c r="AG220" s="13">
        <f t="shared" ref="AG220" si="1467">AI220</f>
        <v>0</v>
      </c>
      <c r="AH220" s="29">
        <v>0</v>
      </c>
      <c r="AI220" s="29">
        <v>0</v>
      </c>
      <c r="AJ220" s="29">
        <v>0</v>
      </c>
      <c r="AK220" s="13">
        <f t="shared" ref="AK220" si="1468">AM220</f>
        <v>0</v>
      </c>
      <c r="AL220" s="29">
        <v>0</v>
      </c>
      <c r="AM220" s="29">
        <v>0</v>
      </c>
      <c r="AN220" s="29">
        <v>0</v>
      </c>
      <c r="AO220" s="13">
        <f t="shared" ref="AO220" si="1469">AQ220</f>
        <v>0</v>
      </c>
      <c r="AP220" s="29">
        <v>0</v>
      </c>
      <c r="AQ220" s="29">
        <v>0</v>
      </c>
      <c r="AR220" s="29">
        <v>0</v>
      </c>
      <c r="AS220" s="13">
        <f t="shared" ref="AS220" si="1470">AU220</f>
        <v>0</v>
      </c>
      <c r="AT220" s="29">
        <v>0</v>
      </c>
      <c r="AU220" s="29">
        <v>0</v>
      </c>
      <c r="AV220" s="29">
        <v>0</v>
      </c>
      <c r="AW220" s="13">
        <f t="shared" ref="AW220" si="1471">AY220</f>
        <v>0</v>
      </c>
      <c r="AX220" s="29">
        <v>0</v>
      </c>
      <c r="AY220" s="29">
        <v>0</v>
      </c>
      <c r="AZ220" s="29">
        <v>0</v>
      </c>
    </row>
    <row r="221" spans="1:52" ht="63" hidden="1" outlineLevel="1" x14ac:dyDescent="0.25">
      <c r="A221" s="10" t="s">
        <v>107</v>
      </c>
      <c r="B221" s="20" t="s">
        <v>108</v>
      </c>
      <c r="C221" s="11" t="s">
        <v>22</v>
      </c>
      <c r="D221" s="11" t="s">
        <v>54</v>
      </c>
      <c r="E221" s="13">
        <f t="shared" si="1460"/>
        <v>624.4</v>
      </c>
      <c r="F221" s="13">
        <f t="shared" si="1460"/>
        <v>0</v>
      </c>
      <c r="G221" s="13">
        <f t="shared" si="1460"/>
        <v>624.4</v>
      </c>
      <c r="H221" s="13">
        <f t="shared" si="1460"/>
        <v>0</v>
      </c>
      <c r="I221" s="13">
        <f t="shared" si="1461"/>
        <v>624.4</v>
      </c>
      <c r="J221" s="29">
        <v>0</v>
      </c>
      <c r="K221" s="13">
        <f>923.3-298.9</f>
        <v>624.4</v>
      </c>
      <c r="L221" s="29">
        <v>0</v>
      </c>
      <c r="M221" s="13">
        <f t="shared" si="1462"/>
        <v>0</v>
      </c>
      <c r="N221" s="29">
        <v>0</v>
      </c>
      <c r="O221" s="29">
        <v>0</v>
      </c>
      <c r="P221" s="29">
        <v>0</v>
      </c>
      <c r="Q221" s="13">
        <f t="shared" ref="Q221" si="1472">S221</f>
        <v>0</v>
      </c>
      <c r="R221" s="29">
        <v>0</v>
      </c>
      <c r="S221" s="29">
        <v>0</v>
      </c>
      <c r="T221" s="29">
        <v>0</v>
      </c>
      <c r="U221" s="13">
        <f t="shared" ref="U221" si="1473">W221</f>
        <v>0</v>
      </c>
      <c r="V221" s="29">
        <v>0</v>
      </c>
      <c r="W221" s="29">
        <v>0</v>
      </c>
      <c r="X221" s="29">
        <v>0</v>
      </c>
      <c r="Y221" s="13">
        <f t="shared" ref="Y221" si="1474">AA221</f>
        <v>0</v>
      </c>
      <c r="Z221" s="29">
        <v>0</v>
      </c>
      <c r="AA221" s="29">
        <v>0</v>
      </c>
      <c r="AB221" s="29">
        <v>0</v>
      </c>
      <c r="AC221" s="13">
        <f t="shared" ref="AC221" si="1475">AE221</f>
        <v>0</v>
      </c>
      <c r="AD221" s="29">
        <v>0</v>
      </c>
      <c r="AE221" s="29">
        <v>0</v>
      </c>
      <c r="AF221" s="29">
        <v>0</v>
      </c>
      <c r="AG221" s="13">
        <f t="shared" ref="AG221" si="1476">AI221</f>
        <v>0</v>
      </c>
      <c r="AH221" s="29">
        <v>0</v>
      </c>
      <c r="AI221" s="29">
        <v>0</v>
      </c>
      <c r="AJ221" s="29">
        <v>0</v>
      </c>
      <c r="AK221" s="13">
        <f t="shared" ref="AK221" si="1477">AM221</f>
        <v>0</v>
      </c>
      <c r="AL221" s="29">
        <v>0</v>
      </c>
      <c r="AM221" s="29">
        <v>0</v>
      </c>
      <c r="AN221" s="29">
        <v>0</v>
      </c>
      <c r="AO221" s="13">
        <f t="shared" ref="AO221" si="1478">AQ221</f>
        <v>0</v>
      </c>
      <c r="AP221" s="29">
        <v>0</v>
      </c>
      <c r="AQ221" s="29">
        <v>0</v>
      </c>
      <c r="AR221" s="29">
        <v>0</v>
      </c>
      <c r="AS221" s="13">
        <f t="shared" ref="AS221" si="1479">AU221</f>
        <v>0</v>
      </c>
      <c r="AT221" s="29">
        <v>0</v>
      </c>
      <c r="AU221" s="29">
        <v>0</v>
      </c>
      <c r="AV221" s="29">
        <v>0</v>
      </c>
      <c r="AW221" s="13">
        <f t="shared" ref="AW221" si="1480">AY221</f>
        <v>0</v>
      </c>
      <c r="AX221" s="29">
        <v>0</v>
      </c>
      <c r="AY221" s="29">
        <v>0</v>
      </c>
      <c r="AZ221" s="29">
        <v>0</v>
      </c>
    </row>
    <row r="222" spans="1:52" ht="94.5" hidden="1" outlineLevel="1" x14ac:dyDescent="0.25">
      <c r="A222" s="10" t="s">
        <v>305</v>
      </c>
      <c r="B222" s="20" t="s">
        <v>313</v>
      </c>
      <c r="C222" s="11" t="s">
        <v>22</v>
      </c>
      <c r="D222" s="11" t="s">
        <v>23</v>
      </c>
      <c r="E222" s="13">
        <f t="shared" si="1460"/>
        <v>40</v>
      </c>
      <c r="F222" s="13">
        <f t="shared" si="1460"/>
        <v>0</v>
      </c>
      <c r="G222" s="13">
        <f t="shared" si="1460"/>
        <v>40</v>
      </c>
      <c r="H222" s="13">
        <f t="shared" si="1460"/>
        <v>0</v>
      </c>
      <c r="I222" s="13">
        <f t="shared" si="1461"/>
        <v>0</v>
      </c>
      <c r="J222" s="29">
        <v>0</v>
      </c>
      <c r="K222" s="13">
        <v>0</v>
      </c>
      <c r="L222" s="29">
        <v>0</v>
      </c>
      <c r="M222" s="13">
        <f t="shared" si="1462"/>
        <v>0</v>
      </c>
      <c r="N222" s="29">
        <v>0</v>
      </c>
      <c r="O222" s="29">
        <v>0</v>
      </c>
      <c r="P222" s="29">
        <v>0</v>
      </c>
      <c r="Q222" s="13">
        <f t="shared" ref="Q222" si="1481">S222</f>
        <v>40</v>
      </c>
      <c r="R222" s="29">
        <v>0</v>
      </c>
      <c r="S222" s="36">
        <v>40</v>
      </c>
      <c r="T222" s="29">
        <v>0</v>
      </c>
      <c r="U222" s="13">
        <f t="shared" ref="U222" si="1482">W222</f>
        <v>0</v>
      </c>
      <c r="V222" s="29">
        <v>0</v>
      </c>
      <c r="W222" s="29">
        <v>0</v>
      </c>
      <c r="X222" s="29">
        <v>0</v>
      </c>
      <c r="Y222" s="13">
        <f t="shared" ref="Y222" si="1483">AA222</f>
        <v>0</v>
      </c>
      <c r="Z222" s="29">
        <v>0</v>
      </c>
      <c r="AA222" s="29">
        <v>0</v>
      </c>
      <c r="AB222" s="29">
        <v>0</v>
      </c>
      <c r="AC222" s="13">
        <f t="shared" ref="AC222" si="1484">AE222</f>
        <v>0</v>
      </c>
      <c r="AD222" s="29">
        <v>0</v>
      </c>
      <c r="AE222" s="29">
        <v>0</v>
      </c>
      <c r="AF222" s="29">
        <v>0</v>
      </c>
      <c r="AG222" s="13">
        <f t="shared" ref="AG222" si="1485">AI222</f>
        <v>0</v>
      </c>
      <c r="AH222" s="29">
        <v>0</v>
      </c>
      <c r="AI222" s="29">
        <v>0</v>
      </c>
      <c r="AJ222" s="29">
        <v>0</v>
      </c>
      <c r="AK222" s="13">
        <f t="shared" ref="AK222" si="1486">AM222</f>
        <v>0</v>
      </c>
      <c r="AL222" s="29">
        <v>0</v>
      </c>
      <c r="AM222" s="29">
        <v>0</v>
      </c>
      <c r="AN222" s="29">
        <v>0</v>
      </c>
      <c r="AO222" s="13">
        <f t="shared" ref="AO222" si="1487">AQ222</f>
        <v>0</v>
      </c>
      <c r="AP222" s="29">
        <v>0</v>
      </c>
      <c r="AQ222" s="29">
        <v>0</v>
      </c>
      <c r="AR222" s="29">
        <v>0</v>
      </c>
      <c r="AS222" s="13">
        <f t="shared" ref="AS222" si="1488">AU222</f>
        <v>0</v>
      </c>
      <c r="AT222" s="29">
        <v>0</v>
      </c>
      <c r="AU222" s="29">
        <v>0</v>
      </c>
      <c r="AV222" s="29">
        <v>0</v>
      </c>
      <c r="AW222" s="13">
        <f t="shared" ref="AW222" si="1489">AY222</f>
        <v>0</v>
      </c>
      <c r="AX222" s="29">
        <v>0</v>
      </c>
      <c r="AY222" s="29">
        <v>0</v>
      </c>
      <c r="AZ222" s="29">
        <v>0</v>
      </c>
    </row>
    <row r="223" spans="1:52" ht="63" hidden="1" outlineLevel="1" x14ac:dyDescent="0.25">
      <c r="A223" s="10" t="s">
        <v>315</v>
      </c>
      <c r="B223" s="20" t="s">
        <v>316</v>
      </c>
      <c r="C223" s="11" t="s">
        <v>22</v>
      </c>
      <c r="D223" s="11" t="s">
        <v>23</v>
      </c>
      <c r="E223" s="13">
        <f t="shared" si="1460"/>
        <v>4501.3</v>
      </c>
      <c r="F223" s="13">
        <f t="shared" si="1460"/>
        <v>0</v>
      </c>
      <c r="G223" s="13">
        <f t="shared" si="1460"/>
        <v>4501.3</v>
      </c>
      <c r="H223" s="13">
        <f t="shared" si="1460"/>
        <v>0</v>
      </c>
      <c r="I223" s="13">
        <f t="shared" si="1461"/>
        <v>0</v>
      </c>
      <c r="J223" s="29">
        <v>0</v>
      </c>
      <c r="K223" s="13">
        <v>0</v>
      </c>
      <c r="L223" s="29">
        <v>0</v>
      </c>
      <c r="M223" s="13">
        <f t="shared" si="1462"/>
        <v>0</v>
      </c>
      <c r="N223" s="29">
        <v>0</v>
      </c>
      <c r="O223" s="29">
        <v>0</v>
      </c>
      <c r="P223" s="29">
        <v>0</v>
      </c>
      <c r="Q223" s="13">
        <f t="shared" ref="Q223:Q224" si="1490">S223</f>
        <v>4501.3</v>
      </c>
      <c r="R223" s="29">
        <v>0</v>
      </c>
      <c r="S223" s="36">
        <v>4501.3</v>
      </c>
      <c r="T223" s="29">
        <v>0</v>
      </c>
      <c r="U223" s="13">
        <f t="shared" ref="U223:U225" si="1491">W223</f>
        <v>0</v>
      </c>
      <c r="V223" s="29">
        <v>0</v>
      </c>
      <c r="W223" s="29">
        <v>0</v>
      </c>
      <c r="X223" s="29">
        <v>0</v>
      </c>
      <c r="Y223" s="13">
        <f t="shared" ref="Y223:Y225" si="1492">AA223</f>
        <v>0</v>
      </c>
      <c r="Z223" s="29">
        <v>0</v>
      </c>
      <c r="AA223" s="29">
        <v>0</v>
      </c>
      <c r="AB223" s="29">
        <v>0</v>
      </c>
      <c r="AC223" s="13">
        <f t="shared" ref="AC223:AC224" si="1493">AE223</f>
        <v>0</v>
      </c>
      <c r="AD223" s="29">
        <v>0</v>
      </c>
      <c r="AE223" s="29">
        <v>0</v>
      </c>
      <c r="AF223" s="29">
        <v>0</v>
      </c>
      <c r="AG223" s="13">
        <f t="shared" ref="AG223:AG224" si="1494">AI223</f>
        <v>0</v>
      </c>
      <c r="AH223" s="29">
        <v>0</v>
      </c>
      <c r="AI223" s="29">
        <v>0</v>
      </c>
      <c r="AJ223" s="29">
        <v>0</v>
      </c>
      <c r="AK223" s="13">
        <f t="shared" ref="AK223:AK224" si="1495">AM223</f>
        <v>0</v>
      </c>
      <c r="AL223" s="29">
        <v>0</v>
      </c>
      <c r="AM223" s="29">
        <v>0</v>
      </c>
      <c r="AN223" s="29">
        <v>0</v>
      </c>
      <c r="AO223" s="13">
        <f t="shared" ref="AO223:AO224" si="1496">AQ223</f>
        <v>0</v>
      </c>
      <c r="AP223" s="29">
        <v>0</v>
      </c>
      <c r="AQ223" s="29">
        <v>0</v>
      </c>
      <c r="AR223" s="29">
        <v>0</v>
      </c>
      <c r="AS223" s="13">
        <f t="shared" ref="AS223:AS224" si="1497">AU223</f>
        <v>0</v>
      </c>
      <c r="AT223" s="29">
        <v>0</v>
      </c>
      <c r="AU223" s="29">
        <v>0</v>
      </c>
      <c r="AV223" s="29">
        <v>0</v>
      </c>
      <c r="AW223" s="13">
        <f t="shared" ref="AW223:AW224" si="1498">AY223</f>
        <v>0</v>
      </c>
      <c r="AX223" s="29">
        <v>0</v>
      </c>
      <c r="AY223" s="29">
        <v>0</v>
      </c>
      <c r="AZ223" s="29">
        <v>0</v>
      </c>
    </row>
    <row r="224" spans="1:52" ht="78.75" hidden="1" outlineLevel="1" x14ac:dyDescent="0.25">
      <c r="A224" s="10" t="s">
        <v>403</v>
      </c>
      <c r="B224" s="20" t="s">
        <v>434</v>
      </c>
      <c r="C224" s="11" t="s">
        <v>22</v>
      </c>
      <c r="D224" s="11" t="s">
        <v>54</v>
      </c>
      <c r="E224" s="13">
        <f t="shared" ref="E224" si="1499">I224+M224+Q224+U224+Y224+AC224+AG224+AK224+AO224</f>
        <v>2253.1</v>
      </c>
      <c r="F224" s="13">
        <f t="shared" si="1460"/>
        <v>0</v>
      </c>
      <c r="G224" s="13">
        <f t="shared" si="1460"/>
        <v>2253.1</v>
      </c>
      <c r="H224" s="70">
        <f t="shared" si="1460"/>
        <v>0</v>
      </c>
      <c r="I224" s="70">
        <f t="shared" si="1461"/>
        <v>0</v>
      </c>
      <c r="J224" s="71">
        <v>0</v>
      </c>
      <c r="K224" s="70">
        <v>0</v>
      </c>
      <c r="L224" s="71">
        <v>0</v>
      </c>
      <c r="M224" s="70">
        <f t="shared" si="1462"/>
        <v>0</v>
      </c>
      <c r="N224" s="71">
        <v>0</v>
      </c>
      <c r="O224" s="71">
        <v>0</v>
      </c>
      <c r="P224" s="71">
        <v>0</v>
      </c>
      <c r="Q224" s="70">
        <f t="shared" si="1490"/>
        <v>0</v>
      </c>
      <c r="R224" s="71">
        <v>0</v>
      </c>
      <c r="S224" s="71">
        <v>0</v>
      </c>
      <c r="T224" s="71">
        <v>0</v>
      </c>
      <c r="U224" s="13">
        <f t="shared" ref="U224" si="1500">W224</f>
        <v>0</v>
      </c>
      <c r="V224" s="29"/>
      <c r="W224" s="36">
        <f>1362.8-1362.8</f>
        <v>0</v>
      </c>
      <c r="X224" s="29"/>
      <c r="Y224" s="13">
        <f t="shared" ref="Y224" si="1501">AA224</f>
        <v>2253.1</v>
      </c>
      <c r="Z224" s="29">
        <v>0</v>
      </c>
      <c r="AA224" s="36">
        <v>2253.1</v>
      </c>
      <c r="AB224" s="29">
        <v>0</v>
      </c>
      <c r="AC224" s="13">
        <f t="shared" si="1493"/>
        <v>0</v>
      </c>
      <c r="AD224" s="29">
        <v>0</v>
      </c>
      <c r="AE224" s="29">
        <v>0</v>
      </c>
      <c r="AF224" s="29">
        <v>0</v>
      </c>
      <c r="AG224" s="13">
        <f t="shared" si="1494"/>
        <v>0</v>
      </c>
      <c r="AH224" s="29">
        <v>0</v>
      </c>
      <c r="AI224" s="29">
        <v>0</v>
      </c>
      <c r="AJ224" s="29">
        <v>0</v>
      </c>
      <c r="AK224" s="13">
        <f t="shared" si="1495"/>
        <v>0</v>
      </c>
      <c r="AL224" s="29">
        <v>0</v>
      </c>
      <c r="AM224" s="29">
        <v>0</v>
      </c>
      <c r="AN224" s="29">
        <v>0</v>
      </c>
      <c r="AO224" s="13">
        <f t="shared" si="1496"/>
        <v>0</v>
      </c>
      <c r="AP224" s="29">
        <v>0</v>
      </c>
      <c r="AQ224" s="29">
        <v>0</v>
      </c>
      <c r="AR224" s="29">
        <v>0</v>
      </c>
      <c r="AS224" s="13">
        <f t="shared" si="1497"/>
        <v>0</v>
      </c>
      <c r="AT224" s="29">
        <v>0</v>
      </c>
      <c r="AU224" s="29">
        <v>0</v>
      </c>
      <c r="AV224" s="29">
        <v>0</v>
      </c>
      <c r="AW224" s="13">
        <f t="shared" si="1498"/>
        <v>0</v>
      </c>
      <c r="AX224" s="29">
        <v>0</v>
      </c>
      <c r="AY224" s="29">
        <v>0</v>
      </c>
      <c r="AZ224" s="29">
        <v>0</v>
      </c>
    </row>
    <row r="225" spans="1:52" ht="63" hidden="1" outlineLevel="1" x14ac:dyDescent="0.25">
      <c r="A225" s="10" t="s">
        <v>458</v>
      </c>
      <c r="B225" s="20" t="s">
        <v>402</v>
      </c>
      <c r="C225" s="11" t="s">
        <v>22</v>
      </c>
      <c r="D225" s="11" t="s">
        <v>23</v>
      </c>
      <c r="E225" s="13">
        <f t="shared" si="1460"/>
        <v>3436.8</v>
      </c>
      <c r="F225" s="13">
        <f t="shared" ref="F225" si="1502">J225+N225+R225+V225+Z225+AD225+AH225+AL225+AP225</f>
        <v>0</v>
      </c>
      <c r="G225" s="13">
        <f t="shared" ref="G225" si="1503">K225+O225+S225+W225+AA225+AE225+AI225+AM225+AQ225</f>
        <v>3436.8</v>
      </c>
      <c r="H225" s="70">
        <f t="shared" ref="H225" si="1504">L225+P225+T225+X225+AB225+AF225+AJ225+AN225+AR225</f>
        <v>0</v>
      </c>
      <c r="I225" s="70">
        <f t="shared" si="1461"/>
        <v>0</v>
      </c>
      <c r="J225" s="71">
        <v>0</v>
      </c>
      <c r="K225" s="70">
        <v>0</v>
      </c>
      <c r="L225" s="71">
        <v>0</v>
      </c>
      <c r="M225" s="70">
        <f t="shared" si="1462"/>
        <v>0</v>
      </c>
      <c r="N225" s="71">
        <v>0</v>
      </c>
      <c r="O225" s="71">
        <v>0</v>
      </c>
      <c r="P225" s="71">
        <v>0</v>
      </c>
      <c r="Q225" s="70">
        <f t="shared" ref="Q225" si="1505">S225</f>
        <v>0</v>
      </c>
      <c r="R225" s="71">
        <v>0</v>
      </c>
      <c r="S225" s="71">
        <v>0</v>
      </c>
      <c r="T225" s="71">
        <v>0</v>
      </c>
      <c r="U225" s="13">
        <f t="shared" si="1491"/>
        <v>0</v>
      </c>
      <c r="V225" s="29"/>
      <c r="W225" s="36">
        <f>1362.8-1362.8</f>
        <v>0</v>
      </c>
      <c r="X225" s="29"/>
      <c r="Y225" s="13">
        <f t="shared" si="1492"/>
        <v>3436.8</v>
      </c>
      <c r="Z225" s="29">
        <v>0</v>
      </c>
      <c r="AA225" s="36">
        <f>3454-17.2</f>
        <v>3436.8</v>
      </c>
      <c r="AB225" s="29">
        <v>0</v>
      </c>
      <c r="AC225" s="13">
        <f t="shared" ref="AC225" si="1506">AE225</f>
        <v>0</v>
      </c>
      <c r="AD225" s="29">
        <v>0</v>
      </c>
      <c r="AE225" s="29">
        <v>0</v>
      </c>
      <c r="AF225" s="29">
        <v>0</v>
      </c>
      <c r="AG225" s="13">
        <f t="shared" ref="AG225" si="1507">AI225</f>
        <v>0</v>
      </c>
      <c r="AH225" s="29">
        <v>0</v>
      </c>
      <c r="AI225" s="29">
        <v>0</v>
      </c>
      <c r="AJ225" s="29">
        <v>0</v>
      </c>
      <c r="AK225" s="13">
        <f t="shared" ref="AK225" si="1508">AM225</f>
        <v>0</v>
      </c>
      <c r="AL225" s="29">
        <v>0</v>
      </c>
      <c r="AM225" s="29">
        <v>0</v>
      </c>
      <c r="AN225" s="29">
        <v>0</v>
      </c>
      <c r="AO225" s="13">
        <f t="shared" ref="AO225" si="1509">AQ225</f>
        <v>0</v>
      </c>
      <c r="AP225" s="29">
        <v>0</v>
      </c>
      <c r="AQ225" s="29">
        <v>0</v>
      </c>
      <c r="AR225" s="29">
        <v>0</v>
      </c>
      <c r="AS225" s="13">
        <f t="shared" ref="AS225" si="1510">AU225</f>
        <v>0</v>
      </c>
      <c r="AT225" s="29">
        <v>0</v>
      </c>
      <c r="AU225" s="29">
        <v>0</v>
      </c>
      <c r="AV225" s="29">
        <v>0</v>
      </c>
      <c r="AW225" s="13">
        <f t="shared" ref="AW225" si="1511">AY225</f>
        <v>0</v>
      </c>
      <c r="AX225" s="29">
        <v>0</v>
      </c>
      <c r="AY225" s="29">
        <v>0</v>
      </c>
      <c r="AZ225" s="29">
        <v>0</v>
      </c>
    </row>
    <row r="226" spans="1:52" ht="43.5" customHeight="1" x14ac:dyDescent="0.25">
      <c r="A226" s="10" t="s">
        <v>61</v>
      </c>
      <c r="B226" s="145" t="s">
        <v>63</v>
      </c>
      <c r="C226" s="145"/>
      <c r="D226" s="145"/>
      <c r="E226" s="8">
        <f>E227+E246</f>
        <v>9403.2000000000007</v>
      </c>
      <c r="F226" s="8">
        <f t="shared" ref="F226:AZ226" si="1512">F227+F246</f>
        <v>0</v>
      </c>
      <c r="G226" s="8">
        <f t="shared" si="1512"/>
        <v>9403.2000000000007</v>
      </c>
      <c r="H226" s="8">
        <f t="shared" si="1512"/>
        <v>0</v>
      </c>
      <c r="I226" s="8">
        <f t="shared" si="1512"/>
        <v>575.29999999999995</v>
      </c>
      <c r="J226" s="8">
        <f t="shared" si="1512"/>
        <v>0</v>
      </c>
      <c r="K226" s="8">
        <f t="shared" si="1512"/>
        <v>575.29999999999995</v>
      </c>
      <c r="L226" s="8">
        <f t="shared" si="1512"/>
        <v>0</v>
      </c>
      <c r="M226" s="8">
        <f t="shared" si="1512"/>
        <v>880.09999999999991</v>
      </c>
      <c r="N226" s="8">
        <f t="shared" si="1512"/>
        <v>0</v>
      </c>
      <c r="O226" s="8">
        <f t="shared" si="1512"/>
        <v>880.09999999999991</v>
      </c>
      <c r="P226" s="8">
        <f t="shared" si="1512"/>
        <v>0</v>
      </c>
      <c r="Q226" s="8">
        <f t="shared" si="1512"/>
        <v>3257.6</v>
      </c>
      <c r="R226" s="8">
        <f t="shared" si="1512"/>
        <v>0</v>
      </c>
      <c r="S226" s="8">
        <f t="shared" si="1512"/>
        <v>3257.6</v>
      </c>
      <c r="T226" s="8">
        <f t="shared" si="1512"/>
        <v>0</v>
      </c>
      <c r="U226" s="8">
        <f t="shared" si="1512"/>
        <v>0</v>
      </c>
      <c r="V226" s="8">
        <f t="shared" si="1512"/>
        <v>0</v>
      </c>
      <c r="W226" s="8">
        <f t="shared" si="1512"/>
        <v>0</v>
      </c>
      <c r="X226" s="8">
        <f t="shared" si="1512"/>
        <v>0</v>
      </c>
      <c r="Y226" s="8">
        <f t="shared" si="1512"/>
        <v>325.7</v>
      </c>
      <c r="Z226" s="8">
        <f t="shared" si="1512"/>
        <v>0</v>
      </c>
      <c r="AA226" s="8">
        <f t="shared" si="1512"/>
        <v>325.7</v>
      </c>
      <c r="AB226" s="8">
        <f t="shared" si="1512"/>
        <v>0</v>
      </c>
      <c r="AC226" s="8">
        <f t="shared" si="1512"/>
        <v>4364.5</v>
      </c>
      <c r="AD226" s="8">
        <f t="shared" si="1512"/>
        <v>0</v>
      </c>
      <c r="AE226" s="8">
        <f t="shared" si="1512"/>
        <v>4364.5</v>
      </c>
      <c r="AF226" s="8">
        <f t="shared" si="1512"/>
        <v>0</v>
      </c>
      <c r="AG226" s="8">
        <f t="shared" si="1512"/>
        <v>0</v>
      </c>
      <c r="AH226" s="8">
        <f t="shared" si="1512"/>
        <v>0</v>
      </c>
      <c r="AI226" s="8">
        <f t="shared" si="1512"/>
        <v>0</v>
      </c>
      <c r="AJ226" s="8">
        <f t="shared" si="1512"/>
        <v>0</v>
      </c>
      <c r="AK226" s="8">
        <f t="shared" si="1512"/>
        <v>0</v>
      </c>
      <c r="AL226" s="8">
        <f t="shared" si="1512"/>
        <v>0</v>
      </c>
      <c r="AM226" s="8">
        <f t="shared" si="1512"/>
        <v>0</v>
      </c>
      <c r="AN226" s="8">
        <f t="shared" si="1512"/>
        <v>0</v>
      </c>
      <c r="AO226" s="8">
        <f t="shared" si="1512"/>
        <v>0</v>
      </c>
      <c r="AP226" s="8">
        <f t="shared" si="1512"/>
        <v>0</v>
      </c>
      <c r="AQ226" s="8">
        <f t="shared" si="1512"/>
        <v>0</v>
      </c>
      <c r="AR226" s="8">
        <f t="shared" si="1512"/>
        <v>0</v>
      </c>
      <c r="AS226" s="8">
        <f t="shared" si="1512"/>
        <v>0</v>
      </c>
      <c r="AT226" s="8">
        <f t="shared" si="1512"/>
        <v>0</v>
      </c>
      <c r="AU226" s="8">
        <f t="shared" si="1512"/>
        <v>0</v>
      </c>
      <c r="AV226" s="8">
        <f t="shared" si="1512"/>
        <v>0</v>
      </c>
      <c r="AW226" s="8">
        <f t="shared" si="1512"/>
        <v>0</v>
      </c>
      <c r="AX226" s="8">
        <f t="shared" si="1512"/>
        <v>0</v>
      </c>
      <c r="AY226" s="8">
        <f t="shared" si="1512"/>
        <v>0</v>
      </c>
      <c r="AZ226" s="8">
        <f t="shared" si="1512"/>
        <v>0</v>
      </c>
    </row>
    <row r="227" spans="1:52" ht="43.5" customHeight="1" x14ac:dyDescent="0.25">
      <c r="A227" s="10" t="s">
        <v>62</v>
      </c>
      <c r="B227" s="145" t="s">
        <v>444</v>
      </c>
      <c r="C227" s="145"/>
      <c r="D227" s="145"/>
      <c r="E227" s="8">
        <f>SUM(E228:E245)</f>
        <v>9315.6</v>
      </c>
      <c r="F227" s="8">
        <f t="shared" ref="F227:AZ227" si="1513">SUM(F228:F245)</f>
        <v>0</v>
      </c>
      <c r="G227" s="8">
        <f t="shared" si="1513"/>
        <v>9315.6</v>
      </c>
      <c r="H227" s="8">
        <f t="shared" si="1513"/>
        <v>0</v>
      </c>
      <c r="I227" s="8">
        <f t="shared" si="1513"/>
        <v>575.29999999999995</v>
      </c>
      <c r="J227" s="8">
        <f t="shared" si="1513"/>
        <v>0</v>
      </c>
      <c r="K227" s="8">
        <f t="shared" si="1513"/>
        <v>575.29999999999995</v>
      </c>
      <c r="L227" s="8">
        <f t="shared" si="1513"/>
        <v>0</v>
      </c>
      <c r="M227" s="8">
        <f t="shared" si="1513"/>
        <v>880.09999999999991</v>
      </c>
      <c r="N227" s="8">
        <f t="shared" si="1513"/>
        <v>0</v>
      </c>
      <c r="O227" s="8">
        <f t="shared" si="1513"/>
        <v>880.09999999999991</v>
      </c>
      <c r="P227" s="8">
        <f t="shared" si="1513"/>
        <v>0</v>
      </c>
      <c r="Q227" s="8">
        <f t="shared" si="1513"/>
        <v>3257.6</v>
      </c>
      <c r="R227" s="8">
        <f t="shared" si="1513"/>
        <v>0</v>
      </c>
      <c r="S227" s="8">
        <f t="shared" si="1513"/>
        <v>3257.6</v>
      </c>
      <c r="T227" s="8">
        <f t="shared" si="1513"/>
        <v>0</v>
      </c>
      <c r="U227" s="8">
        <f t="shared" si="1513"/>
        <v>0</v>
      </c>
      <c r="V227" s="8">
        <f t="shared" si="1513"/>
        <v>0</v>
      </c>
      <c r="W227" s="8">
        <f t="shared" si="1513"/>
        <v>0</v>
      </c>
      <c r="X227" s="8">
        <f t="shared" si="1513"/>
        <v>0</v>
      </c>
      <c r="Y227" s="8">
        <f t="shared" si="1513"/>
        <v>238.1</v>
      </c>
      <c r="Z227" s="8">
        <f t="shared" si="1513"/>
        <v>0</v>
      </c>
      <c r="AA227" s="8">
        <f t="shared" si="1513"/>
        <v>238.1</v>
      </c>
      <c r="AB227" s="8">
        <f t="shared" si="1513"/>
        <v>0</v>
      </c>
      <c r="AC227" s="8">
        <f t="shared" si="1513"/>
        <v>4364.5</v>
      </c>
      <c r="AD227" s="8">
        <f t="shared" si="1513"/>
        <v>0</v>
      </c>
      <c r="AE227" s="8">
        <f t="shared" si="1513"/>
        <v>4364.5</v>
      </c>
      <c r="AF227" s="8">
        <f t="shared" si="1513"/>
        <v>0</v>
      </c>
      <c r="AG227" s="8">
        <f t="shared" si="1513"/>
        <v>0</v>
      </c>
      <c r="AH227" s="8">
        <f t="shared" si="1513"/>
        <v>0</v>
      </c>
      <c r="AI227" s="8">
        <f t="shared" si="1513"/>
        <v>0</v>
      </c>
      <c r="AJ227" s="8">
        <f t="shared" si="1513"/>
        <v>0</v>
      </c>
      <c r="AK227" s="8">
        <f t="shared" si="1513"/>
        <v>0</v>
      </c>
      <c r="AL227" s="8">
        <f t="shared" si="1513"/>
        <v>0</v>
      </c>
      <c r="AM227" s="8">
        <f t="shared" si="1513"/>
        <v>0</v>
      </c>
      <c r="AN227" s="8">
        <f t="shared" si="1513"/>
        <v>0</v>
      </c>
      <c r="AO227" s="8">
        <f t="shared" si="1513"/>
        <v>0</v>
      </c>
      <c r="AP227" s="8">
        <f t="shared" si="1513"/>
        <v>0</v>
      </c>
      <c r="AQ227" s="8">
        <f t="shared" si="1513"/>
        <v>0</v>
      </c>
      <c r="AR227" s="8">
        <f t="shared" si="1513"/>
        <v>0</v>
      </c>
      <c r="AS227" s="8">
        <f t="shared" si="1513"/>
        <v>0</v>
      </c>
      <c r="AT227" s="8">
        <f t="shared" si="1513"/>
        <v>0</v>
      </c>
      <c r="AU227" s="8">
        <f t="shared" si="1513"/>
        <v>0</v>
      </c>
      <c r="AV227" s="8">
        <f t="shared" si="1513"/>
        <v>0</v>
      </c>
      <c r="AW227" s="8">
        <f t="shared" si="1513"/>
        <v>0</v>
      </c>
      <c r="AX227" s="8">
        <f t="shared" si="1513"/>
        <v>0</v>
      </c>
      <c r="AY227" s="8">
        <f t="shared" si="1513"/>
        <v>0</v>
      </c>
      <c r="AZ227" s="8">
        <f t="shared" si="1513"/>
        <v>0</v>
      </c>
    </row>
    <row r="228" spans="1:52" ht="47.25" outlineLevel="1" x14ac:dyDescent="0.25">
      <c r="A228" s="10" t="s">
        <v>435</v>
      </c>
      <c r="B228" s="20" t="s">
        <v>60</v>
      </c>
      <c r="C228" s="11" t="s">
        <v>22</v>
      </c>
      <c r="D228" s="11" t="s">
        <v>54</v>
      </c>
      <c r="E228" s="13">
        <f t="shared" ref="E228:E236" si="1514">I228+M228+Q228+U228+Y228+AC228+AG228+AK228+AO228</f>
        <v>575.29999999999995</v>
      </c>
      <c r="F228" s="13">
        <f t="shared" ref="F228:F236" si="1515">J228+N228+R228+V228+Z228+AD228+AH228+AL228+AP228</f>
        <v>0</v>
      </c>
      <c r="G228" s="13">
        <f t="shared" ref="G228:G236" si="1516">K228+O228+S228+W228+AA228+AE228+AI228+AM228+AQ228</f>
        <v>575.29999999999995</v>
      </c>
      <c r="H228" s="13">
        <f t="shared" ref="H228:H236" si="1517">L228+P228+T228+X228+AB228+AF228+AJ228+AN228+AR228</f>
        <v>0</v>
      </c>
      <c r="I228" s="13">
        <f t="shared" ref="I228:I232" si="1518">K228</f>
        <v>575.29999999999995</v>
      </c>
      <c r="J228" s="29">
        <v>0</v>
      </c>
      <c r="K228" s="13">
        <f>695.3-120</f>
        <v>575.29999999999995</v>
      </c>
      <c r="L228" s="29">
        <v>0</v>
      </c>
      <c r="M228" s="13">
        <f t="shared" ref="M228:M232" si="1519">O228</f>
        <v>0</v>
      </c>
      <c r="N228" s="29">
        <v>0</v>
      </c>
      <c r="O228" s="29">
        <v>0</v>
      </c>
      <c r="P228" s="29">
        <v>0</v>
      </c>
      <c r="Q228" s="13">
        <f t="shared" ref="Q228" si="1520">S228</f>
        <v>0</v>
      </c>
      <c r="R228" s="29">
        <v>0</v>
      </c>
      <c r="S228" s="29">
        <v>0</v>
      </c>
      <c r="T228" s="29">
        <v>0</v>
      </c>
      <c r="U228" s="13">
        <f t="shared" ref="U228" si="1521">W228</f>
        <v>0</v>
      </c>
      <c r="V228" s="29">
        <v>0</v>
      </c>
      <c r="W228" s="29">
        <v>0</v>
      </c>
      <c r="X228" s="29">
        <v>0</v>
      </c>
      <c r="Y228" s="13">
        <f t="shared" ref="Y228" si="1522">AA228</f>
        <v>0</v>
      </c>
      <c r="Z228" s="29">
        <v>0</v>
      </c>
      <c r="AA228" s="29">
        <v>0</v>
      </c>
      <c r="AB228" s="29">
        <v>0</v>
      </c>
      <c r="AC228" s="13">
        <f t="shared" ref="AC228" si="1523">AE228</f>
        <v>0</v>
      </c>
      <c r="AD228" s="29">
        <v>0</v>
      </c>
      <c r="AE228" s="29">
        <v>0</v>
      </c>
      <c r="AF228" s="29">
        <v>0</v>
      </c>
      <c r="AG228" s="13">
        <f t="shared" ref="AG228" si="1524">AI228</f>
        <v>0</v>
      </c>
      <c r="AH228" s="29">
        <v>0</v>
      </c>
      <c r="AI228" s="29">
        <v>0</v>
      </c>
      <c r="AJ228" s="29">
        <v>0</v>
      </c>
      <c r="AK228" s="13">
        <f t="shared" ref="AK228" si="1525">AM228</f>
        <v>0</v>
      </c>
      <c r="AL228" s="29">
        <v>0</v>
      </c>
      <c r="AM228" s="29">
        <v>0</v>
      </c>
      <c r="AN228" s="29">
        <v>0</v>
      </c>
      <c r="AO228" s="13">
        <f t="shared" ref="AO228" si="1526">AQ228</f>
        <v>0</v>
      </c>
      <c r="AP228" s="29">
        <v>0</v>
      </c>
      <c r="AQ228" s="29">
        <v>0</v>
      </c>
      <c r="AR228" s="29">
        <v>0</v>
      </c>
      <c r="AS228" s="13">
        <f t="shared" ref="AS228" si="1527">AU228</f>
        <v>0</v>
      </c>
      <c r="AT228" s="29">
        <v>0</v>
      </c>
      <c r="AU228" s="29">
        <v>0</v>
      </c>
      <c r="AV228" s="29">
        <v>0</v>
      </c>
      <c r="AW228" s="13">
        <f t="shared" ref="AW228" si="1528">AY228</f>
        <v>0</v>
      </c>
      <c r="AX228" s="29">
        <v>0</v>
      </c>
      <c r="AY228" s="29">
        <v>0</v>
      </c>
      <c r="AZ228" s="29">
        <v>0</v>
      </c>
    </row>
    <row r="229" spans="1:52" ht="47.25" outlineLevel="1" x14ac:dyDescent="0.25">
      <c r="A229" s="10" t="s">
        <v>436</v>
      </c>
      <c r="B229" s="20" t="s">
        <v>207</v>
      </c>
      <c r="C229" s="11" t="s">
        <v>22</v>
      </c>
      <c r="D229" s="11" t="s">
        <v>54</v>
      </c>
      <c r="E229" s="13">
        <f t="shared" si="1514"/>
        <v>254.8</v>
      </c>
      <c r="F229" s="13">
        <f t="shared" si="1515"/>
        <v>0</v>
      </c>
      <c r="G229" s="13">
        <f t="shared" si="1516"/>
        <v>254.8</v>
      </c>
      <c r="H229" s="13">
        <f t="shared" si="1517"/>
        <v>0</v>
      </c>
      <c r="I229" s="13">
        <f t="shared" si="1518"/>
        <v>0</v>
      </c>
      <c r="J229" s="29">
        <v>0</v>
      </c>
      <c r="K229" s="13">
        <v>0</v>
      </c>
      <c r="L229" s="29">
        <v>0</v>
      </c>
      <c r="M229" s="13">
        <f t="shared" si="1519"/>
        <v>254.8</v>
      </c>
      <c r="N229" s="29">
        <v>0</v>
      </c>
      <c r="O229" s="36">
        <v>254.8</v>
      </c>
      <c r="P229" s="29">
        <v>0</v>
      </c>
      <c r="Q229" s="13">
        <f t="shared" ref="Q229" si="1529">S229</f>
        <v>0</v>
      </c>
      <c r="R229" s="29">
        <v>0</v>
      </c>
      <c r="S229" s="29">
        <v>0</v>
      </c>
      <c r="T229" s="29">
        <v>0</v>
      </c>
      <c r="U229" s="13">
        <f t="shared" ref="U229" si="1530">W229</f>
        <v>0</v>
      </c>
      <c r="V229" s="29">
        <v>0</v>
      </c>
      <c r="W229" s="29">
        <v>0</v>
      </c>
      <c r="X229" s="29">
        <v>0</v>
      </c>
      <c r="Y229" s="13">
        <f t="shared" ref="Y229" si="1531">AA229</f>
        <v>0</v>
      </c>
      <c r="Z229" s="29">
        <v>0</v>
      </c>
      <c r="AA229" s="29">
        <v>0</v>
      </c>
      <c r="AB229" s="29">
        <v>0</v>
      </c>
      <c r="AC229" s="13">
        <f t="shared" ref="AC229" si="1532">AE229</f>
        <v>0</v>
      </c>
      <c r="AD229" s="29">
        <v>0</v>
      </c>
      <c r="AE229" s="29">
        <v>0</v>
      </c>
      <c r="AF229" s="29">
        <v>0</v>
      </c>
      <c r="AG229" s="13">
        <f t="shared" ref="AG229" si="1533">AI229</f>
        <v>0</v>
      </c>
      <c r="AH229" s="29">
        <v>0</v>
      </c>
      <c r="AI229" s="29">
        <v>0</v>
      </c>
      <c r="AJ229" s="29">
        <v>0</v>
      </c>
      <c r="AK229" s="13">
        <f t="shared" ref="AK229" si="1534">AM229</f>
        <v>0</v>
      </c>
      <c r="AL229" s="29">
        <v>0</v>
      </c>
      <c r="AM229" s="29">
        <v>0</v>
      </c>
      <c r="AN229" s="29">
        <v>0</v>
      </c>
      <c r="AO229" s="13">
        <f t="shared" ref="AO229" si="1535">AQ229</f>
        <v>0</v>
      </c>
      <c r="AP229" s="29">
        <v>0</v>
      </c>
      <c r="AQ229" s="29">
        <v>0</v>
      </c>
      <c r="AR229" s="29">
        <v>0</v>
      </c>
      <c r="AS229" s="13">
        <f t="shared" ref="AS229" si="1536">AU229</f>
        <v>0</v>
      </c>
      <c r="AT229" s="29">
        <v>0</v>
      </c>
      <c r="AU229" s="29">
        <v>0</v>
      </c>
      <c r="AV229" s="29">
        <v>0</v>
      </c>
      <c r="AW229" s="13">
        <f t="shared" ref="AW229" si="1537">AY229</f>
        <v>0</v>
      </c>
      <c r="AX229" s="29">
        <v>0</v>
      </c>
      <c r="AY229" s="29">
        <v>0</v>
      </c>
      <c r="AZ229" s="29">
        <v>0</v>
      </c>
    </row>
    <row r="230" spans="1:52" ht="47.25" outlineLevel="1" x14ac:dyDescent="0.25">
      <c r="A230" s="10" t="s">
        <v>437</v>
      </c>
      <c r="B230" s="42" t="s">
        <v>209</v>
      </c>
      <c r="C230" s="11" t="s">
        <v>22</v>
      </c>
      <c r="D230" s="11" t="s">
        <v>54</v>
      </c>
      <c r="E230" s="13">
        <f t="shared" si="1514"/>
        <v>216.6</v>
      </c>
      <c r="F230" s="13">
        <f t="shared" si="1515"/>
        <v>0</v>
      </c>
      <c r="G230" s="13">
        <f t="shared" si="1516"/>
        <v>216.6</v>
      </c>
      <c r="H230" s="13">
        <f t="shared" si="1517"/>
        <v>0</v>
      </c>
      <c r="I230" s="13">
        <f t="shared" si="1518"/>
        <v>0</v>
      </c>
      <c r="J230" s="29">
        <v>0</v>
      </c>
      <c r="K230" s="13">
        <v>0</v>
      </c>
      <c r="L230" s="29">
        <v>0</v>
      </c>
      <c r="M230" s="13">
        <f t="shared" si="1519"/>
        <v>216.6</v>
      </c>
      <c r="N230" s="29">
        <v>0</v>
      </c>
      <c r="O230" s="36">
        <v>216.6</v>
      </c>
      <c r="P230" s="29">
        <v>0</v>
      </c>
      <c r="Q230" s="13">
        <f t="shared" ref="Q230" si="1538">S230</f>
        <v>0</v>
      </c>
      <c r="R230" s="29">
        <v>0</v>
      </c>
      <c r="S230" s="29">
        <v>0</v>
      </c>
      <c r="T230" s="29">
        <v>0</v>
      </c>
      <c r="U230" s="13">
        <f t="shared" ref="U230" si="1539">W230</f>
        <v>0</v>
      </c>
      <c r="V230" s="29">
        <v>0</v>
      </c>
      <c r="W230" s="29">
        <v>0</v>
      </c>
      <c r="X230" s="29">
        <v>0</v>
      </c>
      <c r="Y230" s="13">
        <f t="shared" ref="Y230" si="1540">AA230</f>
        <v>0</v>
      </c>
      <c r="Z230" s="29">
        <v>0</v>
      </c>
      <c r="AA230" s="29">
        <v>0</v>
      </c>
      <c r="AB230" s="29">
        <v>0</v>
      </c>
      <c r="AC230" s="13">
        <f t="shared" ref="AC230" si="1541">AE230</f>
        <v>0</v>
      </c>
      <c r="AD230" s="29">
        <v>0</v>
      </c>
      <c r="AE230" s="29">
        <v>0</v>
      </c>
      <c r="AF230" s="29">
        <v>0</v>
      </c>
      <c r="AG230" s="13">
        <f t="shared" ref="AG230" si="1542">AI230</f>
        <v>0</v>
      </c>
      <c r="AH230" s="29">
        <v>0</v>
      </c>
      <c r="AI230" s="29">
        <v>0</v>
      </c>
      <c r="AJ230" s="29">
        <v>0</v>
      </c>
      <c r="AK230" s="13">
        <f t="shared" ref="AK230" si="1543">AM230</f>
        <v>0</v>
      </c>
      <c r="AL230" s="29">
        <v>0</v>
      </c>
      <c r="AM230" s="29">
        <v>0</v>
      </c>
      <c r="AN230" s="29">
        <v>0</v>
      </c>
      <c r="AO230" s="13">
        <f t="shared" ref="AO230" si="1544">AQ230</f>
        <v>0</v>
      </c>
      <c r="AP230" s="29">
        <v>0</v>
      </c>
      <c r="AQ230" s="29">
        <v>0</v>
      </c>
      <c r="AR230" s="29">
        <v>0</v>
      </c>
      <c r="AS230" s="13">
        <f t="shared" ref="AS230" si="1545">AU230</f>
        <v>0</v>
      </c>
      <c r="AT230" s="29">
        <v>0</v>
      </c>
      <c r="AU230" s="29">
        <v>0</v>
      </c>
      <c r="AV230" s="29">
        <v>0</v>
      </c>
      <c r="AW230" s="13">
        <f t="shared" ref="AW230" si="1546">AY230</f>
        <v>0</v>
      </c>
      <c r="AX230" s="29">
        <v>0</v>
      </c>
      <c r="AY230" s="29">
        <v>0</v>
      </c>
      <c r="AZ230" s="29">
        <v>0</v>
      </c>
    </row>
    <row r="231" spans="1:52" ht="47.25" outlineLevel="1" x14ac:dyDescent="0.25">
      <c r="A231" s="10" t="s">
        <v>438</v>
      </c>
      <c r="B231" s="45" t="s">
        <v>219</v>
      </c>
      <c r="C231" s="41" t="s">
        <v>22</v>
      </c>
      <c r="D231" s="11" t="s">
        <v>54</v>
      </c>
      <c r="E231" s="13">
        <f t="shared" si="1514"/>
        <v>156.9</v>
      </c>
      <c r="F231" s="13">
        <f t="shared" si="1515"/>
        <v>0</v>
      </c>
      <c r="G231" s="13">
        <f t="shared" si="1516"/>
        <v>156.9</v>
      </c>
      <c r="H231" s="13">
        <f t="shared" si="1517"/>
        <v>0</v>
      </c>
      <c r="I231" s="13">
        <f t="shared" si="1518"/>
        <v>0</v>
      </c>
      <c r="J231" s="29">
        <v>0</v>
      </c>
      <c r="K231" s="13">
        <v>0</v>
      </c>
      <c r="L231" s="29">
        <v>0</v>
      </c>
      <c r="M231" s="13">
        <f t="shared" si="1519"/>
        <v>156.9</v>
      </c>
      <c r="N231" s="29">
        <v>0</v>
      </c>
      <c r="O231" s="36">
        <v>156.9</v>
      </c>
      <c r="P231" s="29">
        <v>0</v>
      </c>
      <c r="Q231" s="13">
        <f t="shared" ref="Q231:Q232" si="1547">S231</f>
        <v>0</v>
      </c>
      <c r="R231" s="29">
        <v>0</v>
      </c>
      <c r="S231" s="29">
        <v>0</v>
      </c>
      <c r="T231" s="29">
        <v>0</v>
      </c>
      <c r="U231" s="13">
        <f t="shared" ref="U231:U232" si="1548">W231</f>
        <v>0</v>
      </c>
      <c r="V231" s="29">
        <v>0</v>
      </c>
      <c r="W231" s="29">
        <v>0</v>
      </c>
      <c r="X231" s="29">
        <v>0</v>
      </c>
      <c r="Y231" s="13">
        <f t="shared" ref="Y231:Y232" si="1549">AA231</f>
        <v>0</v>
      </c>
      <c r="Z231" s="29">
        <v>0</v>
      </c>
      <c r="AA231" s="29">
        <v>0</v>
      </c>
      <c r="AB231" s="29">
        <v>0</v>
      </c>
      <c r="AC231" s="13">
        <f t="shared" ref="AC231:AC232" si="1550">AE231</f>
        <v>0</v>
      </c>
      <c r="AD231" s="29">
        <v>0</v>
      </c>
      <c r="AE231" s="29">
        <v>0</v>
      </c>
      <c r="AF231" s="29">
        <v>0</v>
      </c>
      <c r="AG231" s="13">
        <f t="shared" ref="AG231:AG232" si="1551">AI231</f>
        <v>0</v>
      </c>
      <c r="AH231" s="29">
        <v>0</v>
      </c>
      <c r="AI231" s="29">
        <v>0</v>
      </c>
      <c r="AJ231" s="29">
        <v>0</v>
      </c>
      <c r="AK231" s="13">
        <f t="shared" ref="AK231:AK232" si="1552">AM231</f>
        <v>0</v>
      </c>
      <c r="AL231" s="29">
        <v>0</v>
      </c>
      <c r="AM231" s="29">
        <v>0</v>
      </c>
      <c r="AN231" s="29">
        <v>0</v>
      </c>
      <c r="AO231" s="13">
        <f t="shared" ref="AO231:AO232" si="1553">AQ231</f>
        <v>0</v>
      </c>
      <c r="AP231" s="29">
        <v>0</v>
      </c>
      <c r="AQ231" s="29">
        <v>0</v>
      </c>
      <c r="AR231" s="29">
        <v>0</v>
      </c>
      <c r="AS231" s="13">
        <f t="shared" ref="AS231:AS232" si="1554">AU231</f>
        <v>0</v>
      </c>
      <c r="AT231" s="29">
        <v>0</v>
      </c>
      <c r="AU231" s="29">
        <v>0</v>
      </c>
      <c r="AV231" s="29">
        <v>0</v>
      </c>
      <c r="AW231" s="13">
        <f t="shared" ref="AW231:AW232" si="1555">AY231</f>
        <v>0</v>
      </c>
      <c r="AX231" s="29">
        <v>0</v>
      </c>
      <c r="AY231" s="29">
        <v>0</v>
      </c>
      <c r="AZ231" s="29">
        <v>0</v>
      </c>
    </row>
    <row r="232" spans="1:52" ht="47.25" outlineLevel="1" x14ac:dyDescent="0.25">
      <c r="A232" s="10" t="s">
        <v>439</v>
      </c>
      <c r="B232" s="45" t="s">
        <v>220</v>
      </c>
      <c r="C232" s="41" t="s">
        <v>22</v>
      </c>
      <c r="D232" s="11" t="s">
        <v>54</v>
      </c>
      <c r="E232" s="13">
        <f t="shared" si="1514"/>
        <v>251.8</v>
      </c>
      <c r="F232" s="13">
        <f t="shared" si="1515"/>
        <v>0</v>
      </c>
      <c r="G232" s="13">
        <f t="shared" si="1516"/>
        <v>251.8</v>
      </c>
      <c r="H232" s="13">
        <f t="shared" si="1517"/>
        <v>0</v>
      </c>
      <c r="I232" s="13">
        <f t="shared" si="1518"/>
        <v>0</v>
      </c>
      <c r="J232" s="29">
        <v>0</v>
      </c>
      <c r="K232" s="13">
        <v>0</v>
      </c>
      <c r="L232" s="29">
        <v>0</v>
      </c>
      <c r="M232" s="13">
        <f t="shared" si="1519"/>
        <v>251.8</v>
      </c>
      <c r="N232" s="29">
        <v>0</v>
      </c>
      <c r="O232" s="36">
        <v>251.8</v>
      </c>
      <c r="P232" s="29">
        <v>0</v>
      </c>
      <c r="Q232" s="13">
        <f t="shared" si="1547"/>
        <v>0</v>
      </c>
      <c r="R232" s="29">
        <v>0</v>
      </c>
      <c r="S232" s="29">
        <v>0</v>
      </c>
      <c r="T232" s="29">
        <v>0</v>
      </c>
      <c r="U232" s="13">
        <f t="shared" si="1548"/>
        <v>0</v>
      </c>
      <c r="V232" s="29">
        <v>0</v>
      </c>
      <c r="W232" s="29">
        <v>0</v>
      </c>
      <c r="X232" s="29">
        <v>0</v>
      </c>
      <c r="Y232" s="13">
        <f t="shared" si="1549"/>
        <v>0</v>
      </c>
      <c r="Z232" s="29">
        <v>0</v>
      </c>
      <c r="AA232" s="29">
        <v>0</v>
      </c>
      <c r="AB232" s="29">
        <v>0</v>
      </c>
      <c r="AC232" s="13">
        <f t="shared" si="1550"/>
        <v>0</v>
      </c>
      <c r="AD232" s="29">
        <v>0</v>
      </c>
      <c r="AE232" s="29">
        <v>0</v>
      </c>
      <c r="AF232" s="29">
        <v>0</v>
      </c>
      <c r="AG232" s="13">
        <f t="shared" si="1551"/>
        <v>0</v>
      </c>
      <c r="AH232" s="29">
        <v>0</v>
      </c>
      <c r="AI232" s="29">
        <v>0</v>
      </c>
      <c r="AJ232" s="29">
        <v>0</v>
      </c>
      <c r="AK232" s="13">
        <f t="shared" si="1552"/>
        <v>0</v>
      </c>
      <c r="AL232" s="29">
        <v>0</v>
      </c>
      <c r="AM232" s="29">
        <v>0</v>
      </c>
      <c r="AN232" s="29">
        <v>0</v>
      </c>
      <c r="AO232" s="13">
        <f t="shared" si="1553"/>
        <v>0</v>
      </c>
      <c r="AP232" s="29">
        <v>0</v>
      </c>
      <c r="AQ232" s="29">
        <v>0</v>
      </c>
      <c r="AR232" s="29">
        <v>0</v>
      </c>
      <c r="AS232" s="13">
        <f t="shared" si="1554"/>
        <v>0</v>
      </c>
      <c r="AT232" s="29">
        <v>0</v>
      </c>
      <c r="AU232" s="29">
        <v>0</v>
      </c>
      <c r="AV232" s="29">
        <v>0</v>
      </c>
      <c r="AW232" s="13">
        <f t="shared" si="1555"/>
        <v>0</v>
      </c>
      <c r="AX232" s="29">
        <v>0</v>
      </c>
      <c r="AY232" s="29">
        <v>0</v>
      </c>
      <c r="AZ232" s="29">
        <v>0</v>
      </c>
    </row>
    <row r="233" spans="1:52" ht="63" outlineLevel="1" x14ac:dyDescent="0.25">
      <c r="A233" s="10" t="s">
        <v>440</v>
      </c>
      <c r="B233" s="45" t="s">
        <v>266</v>
      </c>
      <c r="C233" s="41" t="s">
        <v>22</v>
      </c>
      <c r="D233" s="11" t="s">
        <v>54</v>
      </c>
      <c r="E233" s="13">
        <f t="shared" si="1514"/>
        <v>275.7</v>
      </c>
      <c r="F233" s="13">
        <f t="shared" si="1515"/>
        <v>0</v>
      </c>
      <c r="G233" s="13">
        <f t="shared" si="1516"/>
        <v>275.7</v>
      </c>
      <c r="H233" s="13">
        <f t="shared" si="1517"/>
        <v>0</v>
      </c>
      <c r="I233" s="13">
        <f t="shared" ref="I233:I236" si="1556">K233</f>
        <v>0</v>
      </c>
      <c r="J233" s="29">
        <v>0</v>
      </c>
      <c r="K233" s="13">
        <v>0</v>
      </c>
      <c r="L233" s="29">
        <v>0</v>
      </c>
      <c r="M233" s="13">
        <f t="shared" ref="M233:M236" si="1557">O233</f>
        <v>0</v>
      </c>
      <c r="N233" s="29">
        <v>0</v>
      </c>
      <c r="O233" s="36">
        <v>0</v>
      </c>
      <c r="P233" s="29">
        <v>0</v>
      </c>
      <c r="Q233" s="13">
        <f t="shared" ref="Q233:Q236" si="1558">S233</f>
        <v>275.7</v>
      </c>
      <c r="R233" s="29">
        <v>0</v>
      </c>
      <c r="S233" s="36">
        <v>275.7</v>
      </c>
      <c r="T233" s="29">
        <v>0</v>
      </c>
      <c r="U233" s="13">
        <f t="shared" ref="U233:U236" si="1559">W233</f>
        <v>0</v>
      </c>
      <c r="V233" s="29">
        <v>0</v>
      </c>
      <c r="W233" s="29">
        <v>0</v>
      </c>
      <c r="X233" s="29">
        <v>0</v>
      </c>
      <c r="Y233" s="13">
        <f t="shared" ref="Y233:Y236" si="1560">AA233</f>
        <v>0</v>
      </c>
      <c r="Z233" s="29">
        <v>0</v>
      </c>
      <c r="AA233" s="29">
        <v>0</v>
      </c>
      <c r="AB233" s="29">
        <v>0</v>
      </c>
      <c r="AC233" s="13">
        <f t="shared" ref="AC233:AC236" si="1561">AE233</f>
        <v>0</v>
      </c>
      <c r="AD233" s="29">
        <v>0</v>
      </c>
      <c r="AE233" s="29">
        <v>0</v>
      </c>
      <c r="AF233" s="29">
        <v>0</v>
      </c>
      <c r="AG233" s="13">
        <f t="shared" ref="AG233:AG236" si="1562">AI233</f>
        <v>0</v>
      </c>
      <c r="AH233" s="29">
        <v>0</v>
      </c>
      <c r="AI233" s="29">
        <v>0</v>
      </c>
      <c r="AJ233" s="29">
        <v>0</v>
      </c>
      <c r="AK233" s="13">
        <f t="shared" ref="AK233:AK236" si="1563">AM233</f>
        <v>0</v>
      </c>
      <c r="AL233" s="29">
        <v>0</v>
      </c>
      <c r="AM233" s="29">
        <v>0</v>
      </c>
      <c r="AN233" s="29">
        <v>0</v>
      </c>
      <c r="AO233" s="13">
        <f t="shared" ref="AO233:AO236" si="1564">AQ233</f>
        <v>0</v>
      </c>
      <c r="AP233" s="29">
        <v>0</v>
      </c>
      <c r="AQ233" s="29">
        <v>0</v>
      </c>
      <c r="AR233" s="29">
        <v>0</v>
      </c>
      <c r="AS233" s="13">
        <f t="shared" ref="AS233:AS236" si="1565">AU233</f>
        <v>0</v>
      </c>
      <c r="AT233" s="29">
        <v>0</v>
      </c>
      <c r="AU233" s="29">
        <v>0</v>
      </c>
      <c r="AV233" s="29">
        <v>0</v>
      </c>
      <c r="AW233" s="13">
        <f t="shared" ref="AW233:AW236" si="1566">AY233</f>
        <v>0</v>
      </c>
      <c r="AX233" s="29">
        <v>0</v>
      </c>
      <c r="AY233" s="29">
        <v>0</v>
      </c>
      <c r="AZ233" s="29">
        <v>0</v>
      </c>
    </row>
    <row r="234" spans="1:52" ht="63" outlineLevel="1" x14ac:dyDescent="0.25">
      <c r="A234" s="10" t="s">
        <v>441</v>
      </c>
      <c r="B234" s="45" t="s">
        <v>267</v>
      </c>
      <c r="C234" s="41" t="s">
        <v>22</v>
      </c>
      <c r="D234" s="11" t="s">
        <v>54</v>
      </c>
      <c r="E234" s="13">
        <f t="shared" si="1514"/>
        <v>128.19999999999999</v>
      </c>
      <c r="F234" s="13">
        <f t="shared" si="1515"/>
        <v>0</v>
      </c>
      <c r="G234" s="13">
        <f t="shared" si="1516"/>
        <v>128.19999999999999</v>
      </c>
      <c r="H234" s="13">
        <f t="shared" si="1517"/>
        <v>0</v>
      </c>
      <c r="I234" s="13">
        <f t="shared" si="1556"/>
        <v>0</v>
      </c>
      <c r="J234" s="29">
        <v>0</v>
      </c>
      <c r="K234" s="13">
        <v>0</v>
      </c>
      <c r="L234" s="29">
        <v>0</v>
      </c>
      <c r="M234" s="13">
        <f t="shared" si="1557"/>
        <v>0</v>
      </c>
      <c r="N234" s="29">
        <v>0</v>
      </c>
      <c r="O234" s="36">
        <v>0</v>
      </c>
      <c r="P234" s="29">
        <v>0</v>
      </c>
      <c r="Q234" s="13">
        <f t="shared" si="1558"/>
        <v>128.19999999999999</v>
      </c>
      <c r="R234" s="29">
        <v>0</v>
      </c>
      <c r="S234" s="36">
        <v>128.19999999999999</v>
      </c>
      <c r="T234" s="29">
        <v>0</v>
      </c>
      <c r="U234" s="13">
        <f t="shared" si="1559"/>
        <v>0</v>
      </c>
      <c r="V234" s="29">
        <v>0</v>
      </c>
      <c r="W234" s="29">
        <v>0</v>
      </c>
      <c r="X234" s="29">
        <v>0</v>
      </c>
      <c r="Y234" s="13">
        <f t="shared" si="1560"/>
        <v>0</v>
      </c>
      <c r="Z234" s="29">
        <v>0</v>
      </c>
      <c r="AA234" s="29">
        <v>0</v>
      </c>
      <c r="AB234" s="29">
        <v>0</v>
      </c>
      <c r="AC234" s="13">
        <f t="shared" si="1561"/>
        <v>0</v>
      </c>
      <c r="AD234" s="29">
        <v>0</v>
      </c>
      <c r="AE234" s="29">
        <v>0</v>
      </c>
      <c r="AF234" s="29">
        <v>0</v>
      </c>
      <c r="AG234" s="13">
        <f t="shared" si="1562"/>
        <v>0</v>
      </c>
      <c r="AH234" s="29">
        <v>0</v>
      </c>
      <c r="AI234" s="29">
        <v>0</v>
      </c>
      <c r="AJ234" s="29">
        <v>0</v>
      </c>
      <c r="AK234" s="13">
        <f t="shared" si="1563"/>
        <v>0</v>
      </c>
      <c r="AL234" s="29">
        <v>0</v>
      </c>
      <c r="AM234" s="29">
        <v>0</v>
      </c>
      <c r="AN234" s="29">
        <v>0</v>
      </c>
      <c r="AO234" s="13">
        <f t="shared" si="1564"/>
        <v>0</v>
      </c>
      <c r="AP234" s="29">
        <v>0</v>
      </c>
      <c r="AQ234" s="29">
        <v>0</v>
      </c>
      <c r="AR234" s="29">
        <v>0</v>
      </c>
      <c r="AS234" s="13">
        <f t="shared" si="1565"/>
        <v>0</v>
      </c>
      <c r="AT234" s="29">
        <v>0</v>
      </c>
      <c r="AU234" s="29">
        <v>0</v>
      </c>
      <c r="AV234" s="29">
        <v>0</v>
      </c>
      <c r="AW234" s="13">
        <f t="shared" si="1566"/>
        <v>0</v>
      </c>
      <c r="AX234" s="29">
        <v>0</v>
      </c>
      <c r="AY234" s="29">
        <v>0</v>
      </c>
      <c r="AZ234" s="29">
        <v>0</v>
      </c>
    </row>
    <row r="235" spans="1:52" ht="63" outlineLevel="1" x14ac:dyDescent="0.25">
      <c r="A235" s="10" t="s">
        <v>442</v>
      </c>
      <c r="B235" s="45" t="s">
        <v>268</v>
      </c>
      <c r="C235" s="41" t="s">
        <v>22</v>
      </c>
      <c r="D235" s="11" t="s">
        <v>54</v>
      </c>
      <c r="E235" s="13">
        <f t="shared" si="1514"/>
        <v>1340.6</v>
      </c>
      <c r="F235" s="13">
        <f t="shared" si="1515"/>
        <v>0</v>
      </c>
      <c r="G235" s="13">
        <f t="shared" si="1516"/>
        <v>1340.6</v>
      </c>
      <c r="H235" s="13">
        <f t="shared" si="1517"/>
        <v>0</v>
      </c>
      <c r="I235" s="13">
        <f t="shared" si="1556"/>
        <v>0</v>
      </c>
      <c r="J235" s="29">
        <v>0</v>
      </c>
      <c r="K235" s="13">
        <v>0</v>
      </c>
      <c r="L235" s="29">
        <v>0</v>
      </c>
      <c r="M235" s="13">
        <f t="shared" si="1557"/>
        <v>0</v>
      </c>
      <c r="N235" s="29">
        <v>0</v>
      </c>
      <c r="O235" s="36">
        <v>0</v>
      </c>
      <c r="P235" s="29">
        <v>0</v>
      </c>
      <c r="Q235" s="13">
        <f t="shared" si="1558"/>
        <v>1340.6</v>
      </c>
      <c r="R235" s="29">
        <v>0</v>
      </c>
      <c r="S235" s="36">
        <v>1340.6</v>
      </c>
      <c r="T235" s="29">
        <v>0</v>
      </c>
      <c r="U235" s="13">
        <f t="shared" si="1559"/>
        <v>0</v>
      </c>
      <c r="V235" s="29">
        <v>0</v>
      </c>
      <c r="W235" s="29">
        <v>0</v>
      </c>
      <c r="X235" s="29">
        <v>0</v>
      </c>
      <c r="Y235" s="13">
        <f t="shared" si="1560"/>
        <v>0</v>
      </c>
      <c r="Z235" s="29">
        <v>0</v>
      </c>
      <c r="AA235" s="29">
        <v>0</v>
      </c>
      <c r="AB235" s="29">
        <v>0</v>
      </c>
      <c r="AC235" s="13">
        <f t="shared" si="1561"/>
        <v>0</v>
      </c>
      <c r="AD235" s="29">
        <v>0</v>
      </c>
      <c r="AE235" s="29">
        <v>0</v>
      </c>
      <c r="AF235" s="29">
        <v>0</v>
      </c>
      <c r="AG235" s="13">
        <f t="shared" si="1562"/>
        <v>0</v>
      </c>
      <c r="AH235" s="29">
        <v>0</v>
      </c>
      <c r="AI235" s="29">
        <v>0</v>
      </c>
      <c r="AJ235" s="29">
        <v>0</v>
      </c>
      <c r="AK235" s="13">
        <f t="shared" si="1563"/>
        <v>0</v>
      </c>
      <c r="AL235" s="29">
        <v>0</v>
      </c>
      <c r="AM235" s="29">
        <v>0</v>
      </c>
      <c r="AN235" s="29">
        <v>0</v>
      </c>
      <c r="AO235" s="13">
        <f t="shared" si="1564"/>
        <v>0</v>
      </c>
      <c r="AP235" s="29">
        <v>0</v>
      </c>
      <c r="AQ235" s="29">
        <v>0</v>
      </c>
      <c r="AR235" s="29">
        <v>0</v>
      </c>
      <c r="AS235" s="13">
        <f t="shared" si="1565"/>
        <v>0</v>
      </c>
      <c r="AT235" s="29">
        <v>0</v>
      </c>
      <c r="AU235" s="29">
        <v>0</v>
      </c>
      <c r="AV235" s="29">
        <v>0</v>
      </c>
      <c r="AW235" s="13">
        <f t="shared" si="1566"/>
        <v>0</v>
      </c>
      <c r="AX235" s="29">
        <v>0</v>
      </c>
      <c r="AY235" s="29">
        <v>0</v>
      </c>
      <c r="AZ235" s="29">
        <v>0</v>
      </c>
    </row>
    <row r="236" spans="1:52" ht="70.5" customHeight="1" outlineLevel="1" x14ac:dyDescent="0.25">
      <c r="A236" s="10" t="s">
        <v>443</v>
      </c>
      <c r="B236" s="45" t="s">
        <v>269</v>
      </c>
      <c r="C236" s="41" t="s">
        <v>22</v>
      </c>
      <c r="D236" s="11" t="s">
        <v>54</v>
      </c>
      <c r="E236" s="13">
        <f t="shared" si="1514"/>
        <v>1513.1</v>
      </c>
      <c r="F236" s="13">
        <f t="shared" si="1515"/>
        <v>0</v>
      </c>
      <c r="G236" s="13">
        <f t="shared" si="1516"/>
        <v>1513.1</v>
      </c>
      <c r="H236" s="13">
        <f t="shared" si="1517"/>
        <v>0</v>
      </c>
      <c r="I236" s="13">
        <f t="shared" si="1556"/>
        <v>0</v>
      </c>
      <c r="J236" s="29">
        <v>0</v>
      </c>
      <c r="K236" s="13">
        <v>0</v>
      </c>
      <c r="L236" s="29">
        <v>0</v>
      </c>
      <c r="M236" s="13">
        <f t="shared" si="1557"/>
        <v>0</v>
      </c>
      <c r="N236" s="29">
        <v>0</v>
      </c>
      <c r="O236" s="36">
        <v>0</v>
      </c>
      <c r="P236" s="29">
        <v>0</v>
      </c>
      <c r="Q236" s="13">
        <f t="shared" si="1558"/>
        <v>1513.1</v>
      </c>
      <c r="R236" s="29">
        <v>0</v>
      </c>
      <c r="S236" s="36">
        <v>1513.1</v>
      </c>
      <c r="T236" s="29">
        <v>0</v>
      </c>
      <c r="U236" s="13">
        <f t="shared" si="1559"/>
        <v>0</v>
      </c>
      <c r="V236" s="29">
        <v>0</v>
      </c>
      <c r="W236" s="29">
        <v>0</v>
      </c>
      <c r="X236" s="29">
        <v>0</v>
      </c>
      <c r="Y236" s="13">
        <f t="shared" si="1560"/>
        <v>0</v>
      </c>
      <c r="Z236" s="29">
        <v>0</v>
      </c>
      <c r="AA236" s="29">
        <v>0</v>
      </c>
      <c r="AB236" s="29">
        <v>0</v>
      </c>
      <c r="AC236" s="13">
        <f t="shared" si="1561"/>
        <v>0</v>
      </c>
      <c r="AD236" s="29">
        <v>0</v>
      </c>
      <c r="AE236" s="29">
        <v>0</v>
      </c>
      <c r="AF236" s="29">
        <v>0</v>
      </c>
      <c r="AG236" s="13">
        <f t="shared" si="1562"/>
        <v>0</v>
      </c>
      <c r="AH236" s="29">
        <v>0</v>
      </c>
      <c r="AI236" s="29">
        <v>0</v>
      </c>
      <c r="AJ236" s="29">
        <v>0</v>
      </c>
      <c r="AK236" s="13">
        <f t="shared" si="1563"/>
        <v>0</v>
      </c>
      <c r="AL236" s="29">
        <v>0</v>
      </c>
      <c r="AM236" s="29">
        <v>0</v>
      </c>
      <c r="AN236" s="29">
        <v>0</v>
      </c>
      <c r="AO236" s="13">
        <f t="shared" si="1564"/>
        <v>0</v>
      </c>
      <c r="AP236" s="29">
        <v>0</v>
      </c>
      <c r="AQ236" s="29">
        <v>0</v>
      </c>
      <c r="AR236" s="29">
        <v>0</v>
      </c>
      <c r="AS236" s="13">
        <f t="shared" si="1565"/>
        <v>0</v>
      </c>
      <c r="AT236" s="29">
        <v>0</v>
      </c>
      <c r="AU236" s="29">
        <v>0</v>
      </c>
      <c r="AV236" s="29">
        <v>0</v>
      </c>
      <c r="AW236" s="13">
        <f t="shared" si="1566"/>
        <v>0</v>
      </c>
      <c r="AX236" s="29">
        <v>0</v>
      </c>
      <c r="AY236" s="29">
        <v>0</v>
      </c>
      <c r="AZ236" s="29">
        <v>0</v>
      </c>
    </row>
    <row r="237" spans="1:52" ht="70.5" customHeight="1" outlineLevel="1" x14ac:dyDescent="0.25">
      <c r="A237" s="10" t="s">
        <v>474</v>
      </c>
      <c r="B237" s="45" t="s">
        <v>475</v>
      </c>
      <c r="C237" s="41" t="s">
        <v>22</v>
      </c>
      <c r="D237" s="11" t="s">
        <v>54</v>
      </c>
      <c r="E237" s="13">
        <f t="shared" ref="E237" si="1567">I237+M237+Q237+U237+Y237+AC237+AG237+AK237+AO237</f>
        <v>238.1</v>
      </c>
      <c r="F237" s="13">
        <f t="shared" ref="F237" si="1568">J237+N237+R237+V237+Z237+AD237+AH237+AL237+AP237</f>
        <v>0</v>
      </c>
      <c r="G237" s="13">
        <f t="shared" ref="G237" si="1569">K237+O237+S237+W237+AA237+AE237+AI237+AM237+AQ237</f>
        <v>238.1</v>
      </c>
      <c r="H237" s="13">
        <f t="shared" ref="H237" si="1570">L237+P237+T237+X237+AB237+AF237+AJ237+AN237+AR237</f>
        <v>0</v>
      </c>
      <c r="I237" s="13">
        <f t="shared" ref="I237" si="1571">K237</f>
        <v>0</v>
      </c>
      <c r="J237" s="29">
        <v>0</v>
      </c>
      <c r="K237" s="13">
        <v>0</v>
      </c>
      <c r="L237" s="29">
        <v>0</v>
      </c>
      <c r="M237" s="13">
        <f t="shared" ref="M237" si="1572">O237</f>
        <v>0</v>
      </c>
      <c r="N237" s="29">
        <v>0</v>
      </c>
      <c r="O237" s="36">
        <v>0</v>
      </c>
      <c r="P237" s="29">
        <v>0</v>
      </c>
      <c r="Q237" s="13">
        <f t="shared" ref="Q237" si="1573">S237</f>
        <v>0</v>
      </c>
      <c r="R237" s="29">
        <v>0</v>
      </c>
      <c r="S237" s="36">
        <v>0</v>
      </c>
      <c r="T237" s="29">
        <v>0</v>
      </c>
      <c r="U237" s="13">
        <f t="shared" ref="U237" si="1574">W237</f>
        <v>0</v>
      </c>
      <c r="V237" s="29">
        <v>0</v>
      </c>
      <c r="W237" s="29">
        <v>0</v>
      </c>
      <c r="X237" s="29">
        <v>0</v>
      </c>
      <c r="Y237" s="13">
        <f t="shared" ref="Y237" si="1575">AA237</f>
        <v>238.1</v>
      </c>
      <c r="Z237" s="29">
        <v>0</v>
      </c>
      <c r="AA237" s="36">
        <v>238.1</v>
      </c>
      <c r="AB237" s="29">
        <v>0</v>
      </c>
      <c r="AC237" s="13">
        <f t="shared" ref="AC237" si="1576">AE237</f>
        <v>0</v>
      </c>
      <c r="AD237" s="29">
        <v>0</v>
      </c>
      <c r="AE237" s="29">
        <v>0</v>
      </c>
      <c r="AF237" s="29">
        <v>0</v>
      </c>
      <c r="AG237" s="13">
        <f t="shared" ref="AG237" si="1577">AI237</f>
        <v>0</v>
      </c>
      <c r="AH237" s="29">
        <v>0</v>
      </c>
      <c r="AI237" s="29">
        <v>0</v>
      </c>
      <c r="AJ237" s="29">
        <v>0</v>
      </c>
      <c r="AK237" s="13">
        <f t="shared" ref="AK237" si="1578">AM237</f>
        <v>0</v>
      </c>
      <c r="AL237" s="29">
        <v>0</v>
      </c>
      <c r="AM237" s="29">
        <v>0</v>
      </c>
      <c r="AN237" s="29">
        <v>0</v>
      </c>
      <c r="AO237" s="13">
        <f t="shared" ref="AO237" si="1579">AQ237</f>
        <v>0</v>
      </c>
      <c r="AP237" s="29">
        <v>0</v>
      </c>
      <c r="AQ237" s="29">
        <v>0</v>
      </c>
      <c r="AR237" s="29">
        <v>0</v>
      </c>
      <c r="AS237" s="13">
        <f t="shared" ref="AS237" si="1580">AU237</f>
        <v>0</v>
      </c>
      <c r="AT237" s="29">
        <v>0</v>
      </c>
      <c r="AU237" s="29">
        <v>0</v>
      </c>
      <c r="AV237" s="29">
        <v>0</v>
      </c>
      <c r="AW237" s="13">
        <f t="shared" ref="AW237" si="1581">AY237</f>
        <v>0</v>
      </c>
      <c r="AX237" s="29">
        <v>0</v>
      </c>
      <c r="AY237" s="29">
        <v>0</v>
      </c>
      <c r="AZ237" s="29">
        <v>0</v>
      </c>
    </row>
    <row r="238" spans="1:52" ht="70.5" customHeight="1" outlineLevel="1" x14ac:dyDescent="0.25">
      <c r="A238" s="10" t="s">
        <v>512</v>
      </c>
      <c r="B238" s="45" t="s">
        <v>514</v>
      </c>
      <c r="C238" s="41" t="s">
        <v>22</v>
      </c>
      <c r="D238" s="11" t="s">
        <v>54</v>
      </c>
      <c r="E238" s="13">
        <f t="shared" ref="E238" si="1582">I238+M238+Q238+U238+Y238+AC238+AG238+AK238+AO238</f>
        <v>261.89999999999998</v>
      </c>
      <c r="F238" s="13">
        <f t="shared" ref="F238" si="1583">J238+N238+R238+V238+Z238+AD238+AH238+AL238+AP238</f>
        <v>0</v>
      </c>
      <c r="G238" s="13">
        <f t="shared" ref="G238" si="1584">K238+O238+S238+W238+AA238+AE238+AI238+AM238+AQ238</f>
        <v>261.89999999999998</v>
      </c>
      <c r="H238" s="13">
        <f t="shared" ref="H238" si="1585">L238+P238+T238+X238+AB238+AF238+AJ238+AN238+AR238</f>
        <v>0</v>
      </c>
      <c r="I238" s="13">
        <f t="shared" ref="I238" si="1586">K238</f>
        <v>0</v>
      </c>
      <c r="J238" s="29">
        <v>0</v>
      </c>
      <c r="K238" s="13">
        <v>0</v>
      </c>
      <c r="L238" s="29">
        <v>0</v>
      </c>
      <c r="M238" s="13">
        <f t="shared" ref="M238" si="1587">O238</f>
        <v>0</v>
      </c>
      <c r="N238" s="29">
        <v>0</v>
      </c>
      <c r="O238" s="36">
        <v>0</v>
      </c>
      <c r="P238" s="29">
        <v>0</v>
      </c>
      <c r="Q238" s="13">
        <f t="shared" ref="Q238" si="1588">S238</f>
        <v>0</v>
      </c>
      <c r="R238" s="29">
        <v>0</v>
      </c>
      <c r="S238" s="36">
        <v>0</v>
      </c>
      <c r="T238" s="29">
        <v>0</v>
      </c>
      <c r="U238" s="13">
        <f t="shared" ref="U238" si="1589">W238</f>
        <v>0</v>
      </c>
      <c r="V238" s="29">
        <v>0</v>
      </c>
      <c r="W238" s="29">
        <v>0</v>
      </c>
      <c r="X238" s="29">
        <v>0</v>
      </c>
      <c r="Y238" s="13">
        <f t="shared" ref="Y238" si="1590">AA238</f>
        <v>0</v>
      </c>
      <c r="Z238" s="29">
        <v>0</v>
      </c>
      <c r="AA238" s="36">
        <v>0</v>
      </c>
      <c r="AB238" s="29">
        <v>0</v>
      </c>
      <c r="AC238" s="13">
        <f t="shared" ref="AC238" si="1591">AE238</f>
        <v>261.89999999999998</v>
      </c>
      <c r="AD238" s="29">
        <v>0</v>
      </c>
      <c r="AE238" s="36">
        <v>261.89999999999998</v>
      </c>
      <c r="AF238" s="29">
        <v>0</v>
      </c>
      <c r="AG238" s="13">
        <f t="shared" ref="AG238" si="1592">AI238</f>
        <v>0</v>
      </c>
      <c r="AH238" s="29">
        <v>0</v>
      </c>
      <c r="AI238" s="29">
        <v>0</v>
      </c>
      <c r="AJ238" s="29">
        <v>0</v>
      </c>
      <c r="AK238" s="13">
        <f t="shared" ref="AK238" si="1593">AM238</f>
        <v>0</v>
      </c>
      <c r="AL238" s="29">
        <v>0</v>
      </c>
      <c r="AM238" s="29">
        <v>0</v>
      </c>
      <c r="AN238" s="29">
        <v>0</v>
      </c>
      <c r="AO238" s="13">
        <f t="shared" ref="AO238" si="1594">AQ238</f>
        <v>0</v>
      </c>
      <c r="AP238" s="29">
        <v>0</v>
      </c>
      <c r="AQ238" s="29">
        <v>0</v>
      </c>
      <c r="AR238" s="29">
        <v>0</v>
      </c>
      <c r="AS238" s="13">
        <f t="shared" ref="AS238" si="1595">AU238</f>
        <v>0</v>
      </c>
      <c r="AT238" s="29">
        <v>0</v>
      </c>
      <c r="AU238" s="29">
        <v>0</v>
      </c>
      <c r="AV238" s="29">
        <v>0</v>
      </c>
      <c r="AW238" s="13">
        <f t="shared" ref="AW238" si="1596">AY238</f>
        <v>0</v>
      </c>
      <c r="AX238" s="29">
        <v>0</v>
      </c>
      <c r="AY238" s="29">
        <v>0</v>
      </c>
      <c r="AZ238" s="29">
        <v>0</v>
      </c>
    </row>
    <row r="239" spans="1:52" ht="70.5" customHeight="1" outlineLevel="1" x14ac:dyDescent="0.25">
      <c r="A239" s="10" t="s">
        <v>515</v>
      </c>
      <c r="B239" s="45" t="s">
        <v>513</v>
      </c>
      <c r="C239" s="41" t="s">
        <v>22</v>
      </c>
      <c r="D239" s="11" t="s">
        <v>54</v>
      </c>
      <c r="E239" s="13">
        <f t="shared" ref="E239" si="1597">I239+M239+Q239+U239+Y239+AC239+AG239+AK239+AO239</f>
        <v>372.6</v>
      </c>
      <c r="F239" s="13">
        <f t="shared" ref="F239" si="1598">J239+N239+R239+V239+Z239+AD239+AH239+AL239+AP239</f>
        <v>0</v>
      </c>
      <c r="G239" s="13">
        <f t="shared" ref="G239" si="1599">K239+O239+S239+W239+AA239+AE239+AI239+AM239+AQ239</f>
        <v>372.6</v>
      </c>
      <c r="H239" s="13">
        <f t="shared" ref="H239" si="1600">L239+P239+T239+X239+AB239+AF239+AJ239+AN239+AR239</f>
        <v>0</v>
      </c>
      <c r="I239" s="13">
        <f t="shared" ref="I239" si="1601">K239</f>
        <v>0</v>
      </c>
      <c r="J239" s="29">
        <v>0</v>
      </c>
      <c r="K239" s="13">
        <v>0</v>
      </c>
      <c r="L239" s="29">
        <v>0</v>
      </c>
      <c r="M239" s="13">
        <f t="shared" ref="M239" si="1602">O239</f>
        <v>0</v>
      </c>
      <c r="N239" s="29">
        <v>0</v>
      </c>
      <c r="O239" s="36">
        <v>0</v>
      </c>
      <c r="P239" s="29">
        <v>0</v>
      </c>
      <c r="Q239" s="13">
        <f t="shared" ref="Q239" si="1603">S239</f>
        <v>0</v>
      </c>
      <c r="R239" s="29">
        <v>0</v>
      </c>
      <c r="S239" s="36">
        <v>0</v>
      </c>
      <c r="T239" s="29">
        <v>0</v>
      </c>
      <c r="U239" s="13">
        <f t="shared" ref="U239" si="1604">W239</f>
        <v>0</v>
      </c>
      <c r="V239" s="29">
        <v>0</v>
      </c>
      <c r="W239" s="29">
        <v>0</v>
      </c>
      <c r="X239" s="29">
        <v>0</v>
      </c>
      <c r="Y239" s="13">
        <f t="shared" ref="Y239" si="1605">AA239</f>
        <v>0</v>
      </c>
      <c r="Z239" s="29">
        <v>0</v>
      </c>
      <c r="AA239" s="36">
        <v>0</v>
      </c>
      <c r="AB239" s="29">
        <v>0</v>
      </c>
      <c r="AC239" s="13">
        <f t="shared" ref="AC239" si="1606">AE239</f>
        <v>372.6</v>
      </c>
      <c r="AD239" s="29">
        <v>0</v>
      </c>
      <c r="AE239" s="36">
        <v>372.6</v>
      </c>
      <c r="AF239" s="29">
        <v>0</v>
      </c>
      <c r="AG239" s="13">
        <f t="shared" ref="AG239" si="1607">AI239</f>
        <v>0</v>
      </c>
      <c r="AH239" s="29">
        <v>0</v>
      </c>
      <c r="AI239" s="29">
        <v>0</v>
      </c>
      <c r="AJ239" s="29">
        <v>0</v>
      </c>
      <c r="AK239" s="13">
        <f t="shared" ref="AK239" si="1608">AM239</f>
        <v>0</v>
      </c>
      <c r="AL239" s="29">
        <v>0</v>
      </c>
      <c r="AM239" s="29">
        <v>0</v>
      </c>
      <c r="AN239" s="29">
        <v>0</v>
      </c>
      <c r="AO239" s="13">
        <f t="shared" ref="AO239" si="1609">AQ239</f>
        <v>0</v>
      </c>
      <c r="AP239" s="29">
        <v>0</v>
      </c>
      <c r="AQ239" s="29">
        <v>0</v>
      </c>
      <c r="AR239" s="29">
        <v>0</v>
      </c>
      <c r="AS239" s="13">
        <f t="shared" ref="AS239" si="1610">AU239</f>
        <v>0</v>
      </c>
      <c r="AT239" s="29">
        <v>0</v>
      </c>
      <c r="AU239" s="29">
        <v>0</v>
      </c>
      <c r="AV239" s="29">
        <v>0</v>
      </c>
      <c r="AW239" s="13">
        <f t="shared" ref="AW239" si="1611">AY239</f>
        <v>0</v>
      </c>
      <c r="AX239" s="29">
        <v>0</v>
      </c>
      <c r="AY239" s="29">
        <v>0</v>
      </c>
      <c r="AZ239" s="29">
        <v>0</v>
      </c>
    </row>
    <row r="240" spans="1:52" ht="70.5" customHeight="1" outlineLevel="1" x14ac:dyDescent="0.25">
      <c r="A240" s="10" t="s">
        <v>531</v>
      </c>
      <c r="B240" s="45" t="s">
        <v>530</v>
      </c>
      <c r="C240" s="41" t="s">
        <v>22</v>
      </c>
      <c r="D240" s="11" t="s">
        <v>54</v>
      </c>
      <c r="E240" s="13">
        <f t="shared" ref="E240" si="1612">I240+M240+Q240+U240+Y240+AC240+AG240+AK240+AO240</f>
        <v>132.1</v>
      </c>
      <c r="F240" s="13">
        <f t="shared" ref="F240" si="1613">J240+N240+R240+V240+Z240+AD240+AH240+AL240+AP240</f>
        <v>0</v>
      </c>
      <c r="G240" s="13">
        <f t="shared" ref="G240" si="1614">K240+O240+S240+W240+AA240+AE240+AI240+AM240+AQ240</f>
        <v>132.1</v>
      </c>
      <c r="H240" s="13">
        <f t="shared" ref="H240" si="1615">L240+P240+T240+X240+AB240+AF240+AJ240+AN240+AR240</f>
        <v>0</v>
      </c>
      <c r="I240" s="13">
        <f t="shared" ref="I240" si="1616">K240</f>
        <v>0</v>
      </c>
      <c r="J240" s="29">
        <v>0</v>
      </c>
      <c r="K240" s="13">
        <v>0</v>
      </c>
      <c r="L240" s="29">
        <v>0</v>
      </c>
      <c r="M240" s="13">
        <f t="shared" ref="M240" si="1617">O240</f>
        <v>0</v>
      </c>
      <c r="N240" s="29">
        <v>0</v>
      </c>
      <c r="O240" s="36">
        <v>0</v>
      </c>
      <c r="P240" s="29">
        <v>0</v>
      </c>
      <c r="Q240" s="13">
        <f t="shared" ref="Q240" si="1618">S240</f>
        <v>0</v>
      </c>
      <c r="R240" s="29">
        <v>0</v>
      </c>
      <c r="S240" s="36">
        <v>0</v>
      </c>
      <c r="T240" s="29">
        <v>0</v>
      </c>
      <c r="U240" s="13">
        <f t="shared" ref="U240" si="1619">W240</f>
        <v>0</v>
      </c>
      <c r="V240" s="29">
        <v>0</v>
      </c>
      <c r="W240" s="29">
        <v>0</v>
      </c>
      <c r="X240" s="29">
        <v>0</v>
      </c>
      <c r="Y240" s="13">
        <f t="shared" ref="Y240" si="1620">AA240</f>
        <v>0</v>
      </c>
      <c r="Z240" s="29">
        <v>0</v>
      </c>
      <c r="AA240" s="36">
        <v>0</v>
      </c>
      <c r="AB240" s="29">
        <v>0</v>
      </c>
      <c r="AC240" s="13">
        <f t="shared" ref="AC240:AC244" si="1621">AE240</f>
        <v>132.1</v>
      </c>
      <c r="AD240" s="29">
        <v>0</v>
      </c>
      <c r="AE240" s="36">
        <v>132.1</v>
      </c>
      <c r="AF240" s="29">
        <v>0</v>
      </c>
      <c r="AG240" s="13">
        <f t="shared" ref="AG240" si="1622">AI240</f>
        <v>0</v>
      </c>
      <c r="AH240" s="29">
        <v>0</v>
      </c>
      <c r="AI240" s="29">
        <v>0</v>
      </c>
      <c r="AJ240" s="29">
        <v>0</v>
      </c>
      <c r="AK240" s="13">
        <f t="shared" ref="AK240" si="1623">AM240</f>
        <v>0</v>
      </c>
      <c r="AL240" s="29">
        <v>0</v>
      </c>
      <c r="AM240" s="29">
        <v>0</v>
      </c>
      <c r="AN240" s="29">
        <v>0</v>
      </c>
      <c r="AO240" s="13">
        <f t="shared" ref="AO240" si="1624">AQ240</f>
        <v>0</v>
      </c>
      <c r="AP240" s="29">
        <v>0</v>
      </c>
      <c r="AQ240" s="29">
        <v>0</v>
      </c>
      <c r="AR240" s="29">
        <v>0</v>
      </c>
      <c r="AS240" s="13">
        <f t="shared" ref="AS240" si="1625">AU240</f>
        <v>0</v>
      </c>
      <c r="AT240" s="29">
        <v>0</v>
      </c>
      <c r="AU240" s="29">
        <v>0</v>
      </c>
      <c r="AV240" s="29">
        <v>0</v>
      </c>
      <c r="AW240" s="13">
        <f t="shared" ref="AW240" si="1626">AY240</f>
        <v>0</v>
      </c>
      <c r="AX240" s="29">
        <v>0</v>
      </c>
      <c r="AY240" s="29">
        <v>0</v>
      </c>
      <c r="AZ240" s="29">
        <v>0</v>
      </c>
    </row>
    <row r="241" spans="1:52" s="94" customFormat="1" ht="83.25" customHeight="1" outlineLevel="1" x14ac:dyDescent="0.25">
      <c r="A241" s="10" t="s">
        <v>532</v>
      </c>
      <c r="B241" s="96" t="s">
        <v>550</v>
      </c>
      <c r="C241" s="87" t="s">
        <v>22</v>
      </c>
      <c r="D241" s="88" t="s">
        <v>54</v>
      </c>
      <c r="E241" s="89">
        <f>AC241</f>
        <v>498.1</v>
      </c>
      <c r="F241" s="89"/>
      <c r="G241" s="89">
        <f>AE241</f>
        <v>498.1</v>
      </c>
      <c r="H241" s="89"/>
      <c r="I241" s="89"/>
      <c r="J241" s="90"/>
      <c r="K241" s="89"/>
      <c r="L241" s="90"/>
      <c r="M241" s="89"/>
      <c r="N241" s="90"/>
      <c r="O241" s="97"/>
      <c r="P241" s="90"/>
      <c r="Q241" s="89"/>
      <c r="R241" s="90"/>
      <c r="S241" s="97"/>
      <c r="T241" s="90"/>
      <c r="U241" s="89"/>
      <c r="V241" s="90"/>
      <c r="W241" s="90"/>
      <c r="X241" s="90"/>
      <c r="Y241" s="89"/>
      <c r="Z241" s="90"/>
      <c r="AA241" s="97"/>
      <c r="AB241" s="90"/>
      <c r="AC241" s="89">
        <f t="shared" si="1621"/>
        <v>498.1</v>
      </c>
      <c r="AD241" s="90"/>
      <c r="AE241" s="97">
        <v>498.1</v>
      </c>
      <c r="AF241" s="90"/>
      <c r="AG241" s="89"/>
      <c r="AH241" s="90"/>
      <c r="AI241" s="90"/>
      <c r="AJ241" s="90"/>
      <c r="AK241" s="89"/>
      <c r="AL241" s="90"/>
      <c r="AM241" s="90"/>
      <c r="AN241" s="90"/>
      <c r="AO241" s="89"/>
      <c r="AP241" s="90"/>
      <c r="AQ241" s="90"/>
      <c r="AR241" s="90"/>
      <c r="AS241" s="89"/>
      <c r="AT241" s="90"/>
      <c r="AU241" s="90"/>
      <c r="AV241" s="90"/>
      <c r="AW241" s="89"/>
      <c r="AX241" s="90"/>
      <c r="AY241" s="90"/>
      <c r="AZ241" s="90"/>
    </row>
    <row r="242" spans="1:52" s="94" customFormat="1" ht="83.25" customHeight="1" outlineLevel="1" x14ac:dyDescent="0.25">
      <c r="A242" s="10" t="s">
        <v>578</v>
      </c>
      <c r="B242" s="96" t="s">
        <v>551</v>
      </c>
      <c r="C242" s="87" t="s">
        <v>22</v>
      </c>
      <c r="D242" s="88" t="s">
        <v>54</v>
      </c>
      <c r="E242" s="89">
        <f>AC242</f>
        <v>378.4</v>
      </c>
      <c r="F242" s="89"/>
      <c r="G242" s="89">
        <f>AE242</f>
        <v>378.4</v>
      </c>
      <c r="H242" s="89"/>
      <c r="I242" s="89"/>
      <c r="J242" s="90"/>
      <c r="K242" s="89"/>
      <c r="L242" s="90"/>
      <c r="M242" s="89"/>
      <c r="N242" s="90"/>
      <c r="O242" s="97"/>
      <c r="P242" s="90"/>
      <c r="Q242" s="89"/>
      <c r="R242" s="90"/>
      <c r="S242" s="97"/>
      <c r="T242" s="90"/>
      <c r="U242" s="89"/>
      <c r="V242" s="90"/>
      <c r="W242" s="90"/>
      <c r="X242" s="90"/>
      <c r="Y242" s="89"/>
      <c r="Z242" s="90"/>
      <c r="AA242" s="97"/>
      <c r="AB242" s="90"/>
      <c r="AC242" s="89">
        <f t="shared" si="1621"/>
        <v>378.4</v>
      </c>
      <c r="AD242" s="90"/>
      <c r="AE242" s="97">
        <v>378.4</v>
      </c>
      <c r="AF242" s="90"/>
      <c r="AG242" s="89"/>
      <c r="AH242" s="90"/>
      <c r="AI242" s="90"/>
      <c r="AJ242" s="90"/>
      <c r="AK242" s="89"/>
      <c r="AL242" s="90"/>
      <c r="AM242" s="90"/>
      <c r="AN242" s="90"/>
      <c r="AO242" s="89"/>
      <c r="AP242" s="90"/>
      <c r="AQ242" s="90"/>
      <c r="AR242" s="90"/>
      <c r="AS242" s="89"/>
      <c r="AT242" s="90"/>
      <c r="AU242" s="90"/>
      <c r="AV242" s="90"/>
      <c r="AW242" s="89"/>
      <c r="AX242" s="90"/>
      <c r="AY242" s="90"/>
      <c r="AZ242" s="90"/>
    </row>
    <row r="243" spans="1:52" s="94" customFormat="1" ht="87.75" customHeight="1" outlineLevel="1" x14ac:dyDescent="0.25">
      <c r="A243" s="10" t="s">
        <v>579</v>
      </c>
      <c r="B243" s="96" t="s">
        <v>549</v>
      </c>
      <c r="C243" s="87" t="s">
        <v>22</v>
      </c>
      <c r="D243" s="88" t="s">
        <v>54</v>
      </c>
      <c r="E243" s="89">
        <f>G243</f>
        <v>338.2</v>
      </c>
      <c r="F243" s="89"/>
      <c r="G243" s="89">
        <f>AE243</f>
        <v>338.2</v>
      </c>
      <c r="H243" s="89"/>
      <c r="I243" s="89"/>
      <c r="J243" s="90"/>
      <c r="K243" s="89"/>
      <c r="L243" s="90"/>
      <c r="M243" s="89"/>
      <c r="N243" s="90"/>
      <c r="O243" s="97"/>
      <c r="P243" s="90"/>
      <c r="Q243" s="89"/>
      <c r="R243" s="90"/>
      <c r="S243" s="97"/>
      <c r="T243" s="90"/>
      <c r="U243" s="89"/>
      <c r="V243" s="90"/>
      <c r="W243" s="90"/>
      <c r="X243" s="90"/>
      <c r="Y243" s="89"/>
      <c r="Z243" s="90"/>
      <c r="AA243" s="97"/>
      <c r="AB243" s="90"/>
      <c r="AC243" s="89">
        <f t="shared" si="1621"/>
        <v>338.2</v>
      </c>
      <c r="AD243" s="90"/>
      <c r="AE243" s="97">
        <v>338.2</v>
      </c>
      <c r="AF243" s="90"/>
      <c r="AG243" s="89"/>
      <c r="AH243" s="90"/>
      <c r="AI243" s="90"/>
      <c r="AJ243" s="90"/>
      <c r="AK243" s="89"/>
      <c r="AL243" s="90"/>
      <c r="AM243" s="90"/>
      <c r="AN243" s="90"/>
      <c r="AO243" s="89"/>
      <c r="AP243" s="90"/>
      <c r="AQ243" s="90"/>
      <c r="AR243" s="90"/>
      <c r="AS243" s="89"/>
      <c r="AT243" s="90"/>
      <c r="AU243" s="90"/>
      <c r="AV243" s="90"/>
      <c r="AW243" s="89"/>
      <c r="AX243" s="90"/>
      <c r="AY243" s="90"/>
      <c r="AZ243" s="90"/>
    </row>
    <row r="244" spans="1:52" s="94" customFormat="1" ht="87.75" customHeight="1" outlineLevel="1" x14ac:dyDescent="0.25">
      <c r="A244" s="10" t="s">
        <v>580</v>
      </c>
      <c r="B244" s="96" t="s">
        <v>577</v>
      </c>
      <c r="C244" s="87" t="s">
        <v>22</v>
      </c>
      <c r="D244" s="88" t="s">
        <v>54</v>
      </c>
      <c r="E244" s="89">
        <f>G244</f>
        <v>1043.5999999999999</v>
      </c>
      <c r="F244" s="89"/>
      <c r="G244" s="89">
        <f>AE244</f>
        <v>1043.5999999999999</v>
      </c>
      <c r="H244" s="89"/>
      <c r="I244" s="89"/>
      <c r="J244" s="90"/>
      <c r="K244" s="89"/>
      <c r="L244" s="90"/>
      <c r="M244" s="89"/>
      <c r="N244" s="90"/>
      <c r="O244" s="97"/>
      <c r="P244" s="90"/>
      <c r="Q244" s="89"/>
      <c r="R244" s="90"/>
      <c r="S244" s="97"/>
      <c r="T244" s="90"/>
      <c r="U244" s="89"/>
      <c r="V244" s="90"/>
      <c r="W244" s="90"/>
      <c r="X244" s="90"/>
      <c r="Y244" s="89"/>
      <c r="Z244" s="90"/>
      <c r="AA244" s="97"/>
      <c r="AB244" s="90"/>
      <c r="AC244" s="89">
        <f t="shared" si="1621"/>
        <v>1043.5999999999999</v>
      </c>
      <c r="AD244" s="90"/>
      <c r="AE244" s="97">
        <v>1043.5999999999999</v>
      </c>
      <c r="AF244" s="90"/>
      <c r="AG244" s="89"/>
      <c r="AH244" s="90"/>
      <c r="AI244" s="90"/>
      <c r="AJ244" s="90"/>
      <c r="AK244" s="89"/>
      <c r="AL244" s="90"/>
      <c r="AM244" s="90"/>
      <c r="AN244" s="90"/>
      <c r="AO244" s="89"/>
      <c r="AP244" s="90"/>
      <c r="AQ244" s="90"/>
      <c r="AR244" s="90"/>
      <c r="AS244" s="89"/>
      <c r="AT244" s="90"/>
      <c r="AU244" s="90"/>
      <c r="AV244" s="90"/>
      <c r="AW244" s="89"/>
      <c r="AX244" s="90"/>
      <c r="AY244" s="90"/>
      <c r="AZ244" s="90"/>
    </row>
    <row r="245" spans="1:52" ht="70.5" customHeight="1" outlineLevel="1" x14ac:dyDescent="0.25">
      <c r="A245" s="10" t="s">
        <v>581</v>
      </c>
      <c r="B245" s="45" t="s">
        <v>533</v>
      </c>
      <c r="C245" s="41" t="s">
        <v>22</v>
      </c>
      <c r="D245" s="11" t="s">
        <v>54</v>
      </c>
      <c r="E245" s="13">
        <f t="shared" ref="E245" si="1627">I245+M245+Q245+U245+Y245+AC245+AG245+AK245+AO245</f>
        <v>1339.6</v>
      </c>
      <c r="F245" s="13">
        <f t="shared" ref="F245" si="1628">J245+N245+R245+V245+Z245+AD245+AH245+AL245+AP245</f>
        <v>0</v>
      </c>
      <c r="G245" s="13">
        <f t="shared" ref="G245" si="1629">K245+O245+S245+W245+AA245+AE245+AI245+AM245+AQ245</f>
        <v>1339.6</v>
      </c>
      <c r="H245" s="13">
        <f t="shared" ref="H245" si="1630">L245+P245+T245+X245+AB245+AF245+AJ245+AN245+AR245</f>
        <v>0</v>
      </c>
      <c r="I245" s="13">
        <f t="shared" ref="I245" si="1631">K245</f>
        <v>0</v>
      </c>
      <c r="J245" s="29">
        <v>0</v>
      </c>
      <c r="K245" s="13">
        <v>0</v>
      </c>
      <c r="L245" s="29">
        <v>0</v>
      </c>
      <c r="M245" s="13">
        <f t="shared" ref="M245" si="1632">O245</f>
        <v>0</v>
      </c>
      <c r="N245" s="29">
        <v>0</v>
      </c>
      <c r="O245" s="36">
        <v>0</v>
      </c>
      <c r="P245" s="29">
        <v>0</v>
      </c>
      <c r="Q245" s="13">
        <f t="shared" ref="Q245" si="1633">S245</f>
        <v>0</v>
      </c>
      <c r="R245" s="29">
        <v>0</v>
      </c>
      <c r="S245" s="36">
        <v>0</v>
      </c>
      <c r="T245" s="29">
        <v>0</v>
      </c>
      <c r="U245" s="13">
        <f t="shared" ref="U245" si="1634">W245</f>
        <v>0</v>
      </c>
      <c r="V245" s="29">
        <v>0</v>
      </c>
      <c r="W245" s="29">
        <v>0</v>
      </c>
      <c r="X245" s="29">
        <v>0</v>
      </c>
      <c r="Y245" s="13">
        <f t="shared" ref="Y245" si="1635">AA245</f>
        <v>0</v>
      </c>
      <c r="Z245" s="29">
        <v>0</v>
      </c>
      <c r="AA245" s="36">
        <v>0</v>
      </c>
      <c r="AB245" s="29">
        <v>0</v>
      </c>
      <c r="AC245" s="13">
        <f t="shared" ref="AC245" si="1636">AE245</f>
        <v>1339.6</v>
      </c>
      <c r="AD245" s="29">
        <v>0</v>
      </c>
      <c r="AE245" s="36">
        <v>1339.6</v>
      </c>
      <c r="AF245" s="29">
        <v>0</v>
      </c>
      <c r="AG245" s="13">
        <f t="shared" ref="AG245" si="1637">AI245</f>
        <v>0</v>
      </c>
      <c r="AH245" s="29">
        <v>0</v>
      </c>
      <c r="AI245" s="29">
        <v>0</v>
      </c>
      <c r="AJ245" s="29">
        <v>0</v>
      </c>
      <c r="AK245" s="13">
        <f t="shared" ref="AK245" si="1638">AM245</f>
        <v>0</v>
      </c>
      <c r="AL245" s="29">
        <v>0</v>
      </c>
      <c r="AM245" s="29">
        <v>0</v>
      </c>
      <c r="AN245" s="29">
        <v>0</v>
      </c>
      <c r="AO245" s="13">
        <f t="shared" ref="AO245" si="1639">AQ245</f>
        <v>0</v>
      </c>
      <c r="AP245" s="29">
        <v>0</v>
      </c>
      <c r="AQ245" s="29">
        <v>0</v>
      </c>
      <c r="AR245" s="29">
        <v>0</v>
      </c>
      <c r="AS245" s="13">
        <f t="shared" ref="AS245" si="1640">AU245</f>
        <v>0</v>
      </c>
      <c r="AT245" s="29">
        <v>0</v>
      </c>
      <c r="AU245" s="29">
        <v>0</v>
      </c>
      <c r="AV245" s="29">
        <v>0</v>
      </c>
      <c r="AW245" s="13">
        <f t="shared" ref="AW245" si="1641">AY245</f>
        <v>0</v>
      </c>
      <c r="AX245" s="29">
        <v>0</v>
      </c>
      <c r="AY245" s="29">
        <v>0</v>
      </c>
      <c r="AZ245" s="29">
        <v>0</v>
      </c>
    </row>
    <row r="246" spans="1:52" ht="63.75" customHeight="1" x14ac:dyDescent="0.25">
      <c r="A246" s="10" t="s">
        <v>206</v>
      </c>
      <c r="B246" s="145" t="s">
        <v>445</v>
      </c>
      <c r="C246" s="145"/>
      <c r="D246" s="145"/>
      <c r="E246" s="8">
        <f>SUM(E247)</f>
        <v>87.6</v>
      </c>
      <c r="F246" s="8">
        <f t="shared" ref="F246:AZ246" si="1642">SUM(F247)</f>
        <v>0</v>
      </c>
      <c r="G246" s="8">
        <f t="shared" si="1642"/>
        <v>87.6</v>
      </c>
      <c r="H246" s="8">
        <f t="shared" si="1642"/>
        <v>0</v>
      </c>
      <c r="I246" s="8">
        <f t="shared" si="1642"/>
        <v>0</v>
      </c>
      <c r="J246" s="8">
        <f t="shared" si="1642"/>
        <v>0</v>
      </c>
      <c r="K246" s="8">
        <f t="shared" si="1642"/>
        <v>0</v>
      </c>
      <c r="L246" s="8">
        <f t="shared" si="1642"/>
        <v>0</v>
      </c>
      <c r="M246" s="8">
        <f t="shared" si="1642"/>
        <v>0</v>
      </c>
      <c r="N246" s="8">
        <f t="shared" si="1642"/>
        <v>0</v>
      </c>
      <c r="O246" s="8">
        <f t="shared" si="1642"/>
        <v>0</v>
      </c>
      <c r="P246" s="8">
        <f t="shared" si="1642"/>
        <v>0</v>
      </c>
      <c r="Q246" s="8">
        <f t="shared" si="1642"/>
        <v>0</v>
      </c>
      <c r="R246" s="8">
        <f t="shared" si="1642"/>
        <v>0</v>
      </c>
      <c r="S246" s="8">
        <f t="shared" si="1642"/>
        <v>0</v>
      </c>
      <c r="T246" s="8">
        <f t="shared" si="1642"/>
        <v>0</v>
      </c>
      <c r="U246" s="8">
        <f t="shared" si="1642"/>
        <v>0</v>
      </c>
      <c r="V246" s="8">
        <f t="shared" si="1642"/>
        <v>0</v>
      </c>
      <c r="W246" s="8">
        <f t="shared" si="1642"/>
        <v>0</v>
      </c>
      <c r="X246" s="8">
        <f t="shared" si="1642"/>
        <v>0</v>
      </c>
      <c r="Y246" s="8">
        <f t="shared" si="1642"/>
        <v>87.6</v>
      </c>
      <c r="Z246" s="8">
        <f t="shared" si="1642"/>
        <v>0</v>
      </c>
      <c r="AA246" s="8">
        <f t="shared" si="1642"/>
        <v>87.6</v>
      </c>
      <c r="AB246" s="8">
        <f t="shared" si="1642"/>
        <v>0</v>
      </c>
      <c r="AC246" s="8">
        <f t="shared" si="1642"/>
        <v>0</v>
      </c>
      <c r="AD246" s="8">
        <f t="shared" si="1642"/>
        <v>0</v>
      </c>
      <c r="AE246" s="8">
        <f t="shared" si="1642"/>
        <v>0</v>
      </c>
      <c r="AF246" s="8">
        <f t="shared" si="1642"/>
        <v>0</v>
      </c>
      <c r="AG246" s="8">
        <f t="shared" si="1642"/>
        <v>0</v>
      </c>
      <c r="AH246" s="8">
        <f t="shared" si="1642"/>
        <v>0</v>
      </c>
      <c r="AI246" s="8">
        <f t="shared" si="1642"/>
        <v>0</v>
      </c>
      <c r="AJ246" s="8">
        <f t="shared" si="1642"/>
        <v>0</v>
      </c>
      <c r="AK246" s="8">
        <f t="shared" si="1642"/>
        <v>0</v>
      </c>
      <c r="AL246" s="8">
        <f t="shared" si="1642"/>
        <v>0</v>
      </c>
      <c r="AM246" s="8">
        <f t="shared" si="1642"/>
        <v>0</v>
      </c>
      <c r="AN246" s="8">
        <f t="shared" si="1642"/>
        <v>0</v>
      </c>
      <c r="AO246" s="8">
        <f t="shared" si="1642"/>
        <v>0</v>
      </c>
      <c r="AP246" s="8">
        <f t="shared" si="1642"/>
        <v>0</v>
      </c>
      <c r="AQ246" s="8">
        <f t="shared" si="1642"/>
        <v>0</v>
      </c>
      <c r="AR246" s="8">
        <f t="shared" si="1642"/>
        <v>0</v>
      </c>
      <c r="AS246" s="8">
        <f t="shared" si="1642"/>
        <v>0</v>
      </c>
      <c r="AT246" s="8">
        <f t="shared" si="1642"/>
        <v>0</v>
      </c>
      <c r="AU246" s="8">
        <f t="shared" si="1642"/>
        <v>0</v>
      </c>
      <c r="AV246" s="8">
        <f t="shared" si="1642"/>
        <v>0</v>
      </c>
      <c r="AW246" s="8">
        <f t="shared" si="1642"/>
        <v>0</v>
      </c>
      <c r="AX246" s="8">
        <f t="shared" si="1642"/>
        <v>0</v>
      </c>
      <c r="AY246" s="8">
        <f t="shared" si="1642"/>
        <v>0</v>
      </c>
      <c r="AZ246" s="8">
        <f t="shared" si="1642"/>
        <v>0</v>
      </c>
    </row>
    <row r="247" spans="1:52" ht="149.25" customHeight="1" x14ac:dyDescent="0.25">
      <c r="A247" s="10" t="s">
        <v>446</v>
      </c>
      <c r="B247" s="45" t="s">
        <v>447</v>
      </c>
      <c r="C247" s="41" t="s">
        <v>22</v>
      </c>
      <c r="D247" s="11" t="s">
        <v>54</v>
      </c>
      <c r="E247" s="13">
        <f t="shared" ref="E247" si="1643">I247+M247+Q247+U247+Y247+AC247+AG247+AK247+AO247</f>
        <v>87.6</v>
      </c>
      <c r="F247" s="13">
        <f t="shared" ref="F247" si="1644">J247+N247+R247+V247+Z247+AD247+AH247+AL247+AP247</f>
        <v>0</v>
      </c>
      <c r="G247" s="13">
        <f t="shared" ref="G247" si="1645">K247+O247+S247+W247+AA247+AE247+AI247+AM247+AQ247</f>
        <v>87.6</v>
      </c>
      <c r="H247" s="13">
        <f t="shared" ref="H247" si="1646">L247+P247+T247+X247+AB247+AF247+AJ247+AN247+AR247</f>
        <v>0</v>
      </c>
      <c r="I247" s="13">
        <f t="shared" ref="I247" si="1647">K247</f>
        <v>0</v>
      </c>
      <c r="J247" s="29">
        <v>0</v>
      </c>
      <c r="K247" s="13">
        <v>0</v>
      </c>
      <c r="L247" s="29">
        <v>0</v>
      </c>
      <c r="M247" s="13">
        <f t="shared" ref="M247" si="1648">O247</f>
        <v>0</v>
      </c>
      <c r="N247" s="29">
        <v>0</v>
      </c>
      <c r="O247" s="36">
        <v>0</v>
      </c>
      <c r="P247" s="29">
        <v>0</v>
      </c>
      <c r="Q247" s="13">
        <f t="shared" ref="Q247" si="1649">S247</f>
        <v>0</v>
      </c>
      <c r="R247" s="29">
        <v>0</v>
      </c>
      <c r="S247" s="36">
        <v>0</v>
      </c>
      <c r="T247" s="29">
        <v>0</v>
      </c>
      <c r="U247" s="13">
        <f t="shared" ref="U247" si="1650">W247</f>
        <v>0</v>
      </c>
      <c r="V247" s="29">
        <v>0</v>
      </c>
      <c r="W247" s="29">
        <v>0</v>
      </c>
      <c r="X247" s="29">
        <v>0</v>
      </c>
      <c r="Y247" s="13">
        <f t="shared" ref="Y247" si="1651">AA247</f>
        <v>87.6</v>
      </c>
      <c r="Z247" s="29">
        <v>0</v>
      </c>
      <c r="AA247" s="36">
        <v>87.6</v>
      </c>
      <c r="AB247" s="29">
        <v>0</v>
      </c>
      <c r="AC247" s="13">
        <f t="shared" ref="AC247" si="1652">AE247</f>
        <v>0</v>
      </c>
      <c r="AD247" s="29">
        <v>0</v>
      </c>
      <c r="AE247" s="29">
        <v>0</v>
      </c>
      <c r="AF247" s="29">
        <v>0</v>
      </c>
      <c r="AG247" s="13">
        <f t="shared" ref="AG247" si="1653">AI247</f>
        <v>0</v>
      </c>
      <c r="AH247" s="29">
        <v>0</v>
      </c>
      <c r="AI247" s="29">
        <v>0</v>
      </c>
      <c r="AJ247" s="29">
        <v>0</v>
      </c>
      <c r="AK247" s="13">
        <f t="shared" ref="AK247" si="1654">AM247</f>
        <v>0</v>
      </c>
      <c r="AL247" s="29">
        <v>0</v>
      </c>
      <c r="AM247" s="29">
        <v>0</v>
      </c>
      <c r="AN247" s="29">
        <v>0</v>
      </c>
      <c r="AO247" s="13">
        <f t="shared" ref="AO247" si="1655">AQ247</f>
        <v>0</v>
      </c>
      <c r="AP247" s="29">
        <v>0</v>
      </c>
      <c r="AQ247" s="29">
        <v>0</v>
      </c>
      <c r="AR247" s="29">
        <v>0</v>
      </c>
      <c r="AS247" s="13">
        <f t="shared" ref="AS247" si="1656">AU247</f>
        <v>0</v>
      </c>
      <c r="AT247" s="29">
        <v>0</v>
      </c>
      <c r="AU247" s="29">
        <v>0</v>
      </c>
      <c r="AV247" s="29">
        <v>0</v>
      </c>
      <c r="AW247" s="13">
        <f t="shared" ref="AW247" si="1657">AY247</f>
        <v>0</v>
      </c>
      <c r="AX247" s="29">
        <v>0</v>
      </c>
      <c r="AY247" s="29">
        <v>0</v>
      </c>
      <c r="AZ247" s="29">
        <v>0</v>
      </c>
    </row>
    <row r="248" spans="1:52" ht="43.5" customHeight="1" x14ac:dyDescent="0.25">
      <c r="A248" s="10" t="s">
        <v>73</v>
      </c>
      <c r="B248" s="146" t="s">
        <v>75</v>
      </c>
      <c r="C248" s="145"/>
      <c r="D248" s="145"/>
      <c r="E248" s="8">
        <f>SUM(E249)</f>
        <v>169.1</v>
      </c>
      <c r="F248" s="8">
        <f t="shared" ref="F248:AZ248" si="1658">SUM(F249)</f>
        <v>0</v>
      </c>
      <c r="G248" s="8">
        <f t="shared" si="1658"/>
        <v>169.1</v>
      </c>
      <c r="H248" s="8">
        <f t="shared" si="1658"/>
        <v>0</v>
      </c>
      <c r="I248" s="8">
        <f t="shared" si="1658"/>
        <v>33.1</v>
      </c>
      <c r="J248" s="8">
        <f t="shared" si="1658"/>
        <v>0</v>
      </c>
      <c r="K248" s="8">
        <f t="shared" si="1658"/>
        <v>33.1</v>
      </c>
      <c r="L248" s="8">
        <f t="shared" si="1658"/>
        <v>0</v>
      </c>
      <c r="M248" s="8">
        <f t="shared" si="1658"/>
        <v>0</v>
      </c>
      <c r="N248" s="8">
        <f t="shared" si="1658"/>
        <v>0</v>
      </c>
      <c r="O248" s="8">
        <f t="shared" si="1658"/>
        <v>0</v>
      </c>
      <c r="P248" s="8">
        <f t="shared" si="1658"/>
        <v>0</v>
      </c>
      <c r="Q248" s="8">
        <f t="shared" si="1658"/>
        <v>20</v>
      </c>
      <c r="R248" s="8">
        <f t="shared" si="1658"/>
        <v>0</v>
      </c>
      <c r="S248" s="8">
        <f t="shared" si="1658"/>
        <v>20</v>
      </c>
      <c r="T248" s="8">
        <f t="shared" si="1658"/>
        <v>0</v>
      </c>
      <c r="U248" s="8">
        <f t="shared" si="1658"/>
        <v>0</v>
      </c>
      <c r="V248" s="8">
        <f t="shared" si="1658"/>
        <v>0</v>
      </c>
      <c r="W248" s="8">
        <f t="shared" si="1658"/>
        <v>0</v>
      </c>
      <c r="X248" s="8">
        <f t="shared" si="1658"/>
        <v>0</v>
      </c>
      <c r="Y248" s="8">
        <f t="shared" si="1658"/>
        <v>20</v>
      </c>
      <c r="Z248" s="8">
        <f t="shared" si="1658"/>
        <v>0</v>
      </c>
      <c r="AA248" s="8">
        <f t="shared" si="1658"/>
        <v>20</v>
      </c>
      <c r="AB248" s="8">
        <f t="shared" si="1658"/>
        <v>0</v>
      </c>
      <c r="AC248" s="8">
        <f t="shared" si="1658"/>
        <v>96</v>
      </c>
      <c r="AD248" s="8">
        <f t="shared" si="1658"/>
        <v>0</v>
      </c>
      <c r="AE248" s="8">
        <f t="shared" si="1658"/>
        <v>96</v>
      </c>
      <c r="AF248" s="8">
        <f t="shared" si="1658"/>
        <v>0</v>
      </c>
      <c r="AG248" s="8">
        <f t="shared" si="1658"/>
        <v>0</v>
      </c>
      <c r="AH248" s="8">
        <f t="shared" si="1658"/>
        <v>0</v>
      </c>
      <c r="AI248" s="8">
        <f t="shared" si="1658"/>
        <v>0</v>
      </c>
      <c r="AJ248" s="8">
        <f t="shared" si="1658"/>
        <v>0</v>
      </c>
      <c r="AK248" s="8">
        <f t="shared" si="1658"/>
        <v>0</v>
      </c>
      <c r="AL248" s="8">
        <f t="shared" si="1658"/>
        <v>0</v>
      </c>
      <c r="AM248" s="8">
        <f t="shared" si="1658"/>
        <v>0</v>
      </c>
      <c r="AN248" s="8">
        <f t="shared" si="1658"/>
        <v>0</v>
      </c>
      <c r="AO248" s="8">
        <f t="shared" si="1658"/>
        <v>0</v>
      </c>
      <c r="AP248" s="8">
        <f t="shared" si="1658"/>
        <v>0</v>
      </c>
      <c r="AQ248" s="8">
        <f t="shared" si="1658"/>
        <v>0</v>
      </c>
      <c r="AR248" s="8">
        <f t="shared" si="1658"/>
        <v>0</v>
      </c>
      <c r="AS248" s="8">
        <f t="shared" si="1658"/>
        <v>0</v>
      </c>
      <c r="AT248" s="8">
        <f t="shared" si="1658"/>
        <v>0</v>
      </c>
      <c r="AU248" s="8">
        <f t="shared" si="1658"/>
        <v>0</v>
      </c>
      <c r="AV248" s="8">
        <f t="shared" si="1658"/>
        <v>0</v>
      </c>
      <c r="AW248" s="8">
        <f t="shared" si="1658"/>
        <v>0</v>
      </c>
      <c r="AX248" s="8">
        <f t="shared" si="1658"/>
        <v>0</v>
      </c>
      <c r="AY248" s="8">
        <f t="shared" si="1658"/>
        <v>0</v>
      </c>
      <c r="AZ248" s="8">
        <f t="shared" si="1658"/>
        <v>0</v>
      </c>
    </row>
    <row r="249" spans="1:52" s="94" customFormat="1" ht="94.5" x14ac:dyDescent="0.25">
      <c r="A249" s="85" t="s">
        <v>74</v>
      </c>
      <c r="B249" s="108" t="s">
        <v>76</v>
      </c>
      <c r="C249" s="88" t="s">
        <v>22</v>
      </c>
      <c r="D249" s="88" t="s">
        <v>23</v>
      </c>
      <c r="E249" s="89">
        <f>I249+M249+Q249+U249+Y249+AC249+AG249+AK249+AO249</f>
        <v>169.1</v>
      </c>
      <c r="F249" s="89">
        <f>J249+N249+R249+V249+Z249+AD249+AH249+AL249+AP249</f>
        <v>0</v>
      </c>
      <c r="G249" s="89">
        <f>K249+O249+S249+W249+AA249+AE249+AI249+AM249+AQ249</f>
        <v>169.1</v>
      </c>
      <c r="H249" s="89">
        <f>L249+P249+T249+X249+AB249+AF249+AJ249+AN249+AR249</f>
        <v>0</v>
      </c>
      <c r="I249" s="89">
        <f>K249</f>
        <v>33.1</v>
      </c>
      <c r="J249" s="90">
        <v>0</v>
      </c>
      <c r="K249" s="89">
        <f>25.8+7.3</f>
        <v>33.1</v>
      </c>
      <c r="L249" s="90">
        <v>0</v>
      </c>
      <c r="M249" s="89">
        <f>O249</f>
        <v>0</v>
      </c>
      <c r="N249" s="90">
        <v>0</v>
      </c>
      <c r="O249" s="90">
        <v>0</v>
      </c>
      <c r="P249" s="90">
        <v>0</v>
      </c>
      <c r="Q249" s="89">
        <f t="shared" ref="Q249" si="1659">S249</f>
        <v>20</v>
      </c>
      <c r="R249" s="90">
        <v>0</v>
      </c>
      <c r="S249" s="90">
        <f>24-4</f>
        <v>20</v>
      </c>
      <c r="T249" s="90">
        <v>0</v>
      </c>
      <c r="U249" s="89">
        <f t="shared" ref="U249" si="1660">W249</f>
        <v>0</v>
      </c>
      <c r="V249" s="90">
        <v>0</v>
      </c>
      <c r="W249" s="90">
        <v>0</v>
      </c>
      <c r="X249" s="90">
        <v>0</v>
      </c>
      <c r="Y249" s="89">
        <f t="shared" ref="Y249" si="1661">AA249</f>
        <v>20</v>
      </c>
      <c r="Z249" s="90">
        <v>0</v>
      </c>
      <c r="AA249" s="97">
        <f>24+24-28</f>
        <v>20</v>
      </c>
      <c r="AB249" s="90">
        <v>0</v>
      </c>
      <c r="AC249" s="89">
        <f>AE249</f>
        <v>96</v>
      </c>
      <c r="AD249" s="90">
        <v>0</v>
      </c>
      <c r="AE249" s="97">
        <f>24+72</f>
        <v>96</v>
      </c>
      <c r="AF249" s="90">
        <v>0</v>
      </c>
      <c r="AG249" s="89">
        <f t="shared" ref="AG249" si="1662">AI249</f>
        <v>0</v>
      </c>
      <c r="AH249" s="90">
        <v>0</v>
      </c>
      <c r="AI249" s="90">
        <v>0</v>
      </c>
      <c r="AJ249" s="90">
        <v>0</v>
      </c>
      <c r="AK249" s="89">
        <f t="shared" ref="AK249" si="1663">AM249</f>
        <v>0</v>
      </c>
      <c r="AL249" s="90">
        <v>0</v>
      </c>
      <c r="AM249" s="90">
        <v>0</v>
      </c>
      <c r="AN249" s="90">
        <v>0</v>
      </c>
      <c r="AO249" s="89">
        <f t="shared" ref="AO249" si="1664">AQ249</f>
        <v>0</v>
      </c>
      <c r="AP249" s="90">
        <v>0</v>
      </c>
      <c r="AQ249" s="90">
        <v>0</v>
      </c>
      <c r="AR249" s="90">
        <v>0</v>
      </c>
      <c r="AS249" s="89">
        <f t="shared" ref="AS249" si="1665">AU249</f>
        <v>0</v>
      </c>
      <c r="AT249" s="90">
        <v>0</v>
      </c>
      <c r="AU249" s="90">
        <v>0</v>
      </c>
      <c r="AV249" s="90">
        <v>0</v>
      </c>
      <c r="AW249" s="89">
        <f t="shared" ref="AW249" si="1666">AY249</f>
        <v>0</v>
      </c>
      <c r="AX249" s="90">
        <v>0</v>
      </c>
      <c r="AY249" s="90">
        <v>0</v>
      </c>
      <c r="AZ249" s="90">
        <v>0</v>
      </c>
    </row>
    <row r="250" spans="1:52" ht="43.5" customHeight="1" x14ac:dyDescent="0.25">
      <c r="A250" s="10" t="s">
        <v>125</v>
      </c>
      <c r="B250" s="145" t="s">
        <v>127</v>
      </c>
      <c r="C250" s="145"/>
      <c r="D250" s="145"/>
      <c r="E250" s="8">
        <f t="shared" ref="E250:F250" si="1667">SUM(E251:E263)</f>
        <v>3696.5000000000009</v>
      </c>
      <c r="F250" s="8">
        <f t="shared" si="1667"/>
        <v>0</v>
      </c>
      <c r="G250" s="8">
        <f>SUM(G251:G263)</f>
        <v>3696.5000000000009</v>
      </c>
      <c r="H250" s="8">
        <f t="shared" ref="H250:AF250" si="1668">SUM(H251:H263)</f>
        <v>0</v>
      </c>
      <c r="I250" s="8">
        <f t="shared" si="1668"/>
        <v>63.7</v>
      </c>
      <c r="J250" s="8">
        <f t="shared" si="1668"/>
        <v>0</v>
      </c>
      <c r="K250" s="8">
        <f t="shared" si="1668"/>
        <v>63.7</v>
      </c>
      <c r="L250" s="8">
        <f t="shared" si="1668"/>
        <v>0</v>
      </c>
      <c r="M250" s="8">
        <f t="shared" si="1668"/>
        <v>689.9</v>
      </c>
      <c r="N250" s="8">
        <f t="shared" si="1668"/>
        <v>0</v>
      </c>
      <c r="O250" s="8">
        <f t="shared" si="1668"/>
        <v>689.9</v>
      </c>
      <c r="P250" s="8">
        <f t="shared" si="1668"/>
        <v>0</v>
      </c>
      <c r="Q250" s="8">
        <f t="shared" si="1668"/>
        <v>1133.6999999999998</v>
      </c>
      <c r="R250" s="8">
        <f t="shared" si="1668"/>
        <v>0</v>
      </c>
      <c r="S250" s="8">
        <f t="shared" si="1668"/>
        <v>1133.6999999999998</v>
      </c>
      <c r="T250" s="8">
        <f t="shared" si="1668"/>
        <v>0</v>
      </c>
      <c r="U250" s="8">
        <f t="shared" si="1668"/>
        <v>887.4</v>
      </c>
      <c r="V250" s="8">
        <f t="shared" si="1668"/>
        <v>0</v>
      </c>
      <c r="W250" s="8">
        <f t="shared" si="1668"/>
        <v>887.4</v>
      </c>
      <c r="X250" s="8">
        <f t="shared" si="1668"/>
        <v>0</v>
      </c>
      <c r="Y250" s="8">
        <f t="shared" si="1668"/>
        <v>693</v>
      </c>
      <c r="Z250" s="8">
        <f t="shared" si="1668"/>
        <v>0</v>
      </c>
      <c r="AA250" s="8">
        <f t="shared" si="1668"/>
        <v>693</v>
      </c>
      <c r="AB250" s="8">
        <f t="shared" si="1668"/>
        <v>0</v>
      </c>
      <c r="AC250" s="8">
        <f t="shared" si="1668"/>
        <v>228.8</v>
      </c>
      <c r="AD250" s="8">
        <f t="shared" si="1668"/>
        <v>0</v>
      </c>
      <c r="AE250" s="8">
        <f t="shared" si="1668"/>
        <v>228.8</v>
      </c>
      <c r="AF250" s="8">
        <f t="shared" si="1668"/>
        <v>0</v>
      </c>
      <c r="AG250" s="8">
        <f t="shared" ref="AG250:AZ250" si="1669">SUM(AG251:AG262)</f>
        <v>0</v>
      </c>
      <c r="AH250" s="8">
        <f t="shared" si="1669"/>
        <v>0</v>
      </c>
      <c r="AI250" s="8">
        <f t="shared" si="1669"/>
        <v>0</v>
      </c>
      <c r="AJ250" s="8">
        <f t="shared" si="1669"/>
        <v>0</v>
      </c>
      <c r="AK250" s="8">
        <f t="shared" si="1669"/>
        <v>0</v>
      </c>
      <c r="AL250" s="8">
        <f t="shared" si="1669"/>
        <v>0</v>
      </c>
      <c r="AM250" s="8">
        <f t="shared" si="1669"/>
        <v>0</v>
      </c>
      <c r="AN250" s="8">
        <f t="shared" si="1669"/>
        <v>0</v>
      </c>
      <c r="AO250" s="8">
        <f t="shared" si="1669"/>
        <v>0</v>
      </c>
      <c r="AP250" s="8">
        <f t="shared" si="1669"/>
        <v>0</v>
      </c>
      <c r="AQ250" s="8">
        <f t="shared" si="1669"/>
        <v>0</v>
      </c>
      <c r="AR250" s="8">
        <f t="shared" si="1669"/>
        <v>0</v>
      </c>
      <c r="AS250" s="8">
        <f t="shared" si="1669"/>
        <v>0</v>
      </c>
      <c r="AT250" s="8">
        <f t="shared" si="1669"/>
        <v>0</v>
      </c>
      <c r="AU250" s="8">
        <f t="shared" si="1669"/>
        <v>0</v>
      </c>
      <c r="AV250" s="8">
        <f t="shared" si="1669"/>
        <v>0</v>
      </c>
      <c r="AW250" s="8">
        <f t="shared" si="1669"/>
        <v>0</v>
      </c>
      <c r="AX250" s="8">
        <f t="shared" si="1669"/>
        <v>0</v>
      </c>
      <c r="AY250" s="8">
        <f t="shared" si="1669"/>
        <v>0</v>
      </c>
      <c r="AZ250" s="8">
        <f t="shared" si="1669"/>
        <v>0</v>
      </c>
    </row>
    <row r="251" spans="1:52" ht="78.75" outlineLevel="1" x14ac:dyDescent="0.25">
      <c r="A251" s="10" t="s">
        <v>126</v>
      </c>
      <c r="B251" s="20" t="s">
        <v>136</v>
      </c>
      <c r="C251" s="11" t="s">
        <v>22</v>
      </c>
      <c r="D251" s="11" t="s">
        <v>54</v>
      </c>
      <c r="E251" s="13">
        <f t="shared" ref="E251:H258" si="1670">I251+M251+Q251+U251+Y251+AC251+AG251+AK251+AO251</f>
        <v>63.7</v>
      </c>
      <c r="F251" s="13">
        <f t="shared" si="1670"/>
        <v>0</v>
      </c>
      <c r="G251" s="13">
        <f t="shared" si="1670"/>
        <v>63.7</v>
      </c>
      <c r="H251" s="13">
        <f t="shared" si="1670"/>
        <v>0</v>
      </c>
      <c r="I251" s="13">
        <f t="shared" ref="I251:I257" si="1671">K251</f>
        <v>63.7</v>
      </c>
      <c r="J251" s="29">
        <v>0</v>
      </c>
      <c r="K251" s="13">
        <v>63.7</v>
      </c>
      <c r="L251" s="29">
        <v>0</v>
      </c>
      <c r="M251" s="13">
        <f t="shared" ref="M251:M257" si="1672">O251</f>
        <v>0</v>
      </c>
      <c r="N251" s="29">
        <v>0</v>
      </c>
      <c r="O251" s="29">
        <v>0</v>
      </c>
      <c r="P251" s="29">
        <v>0</v>
      </c>
      <c r="Q251" s="13">
        <f t="shared" ref="Q251" si="1673">S251</f>
        <v>0</v>
      </c>
      <c r="R251" s="29">
        <v>0</v>
      </c>
      <c r="S251" s="29">
        <v>0</v>
      </c>
      <c r="T251" s="29">
        <v>0</v>
      </c>
      <c r="U251" s="13">
        <f t="shared" ref="U251" si="1674">W251</f>
        <v>0</v>
      </c>
      <c r="V251" s="29">
        <v>0</v>
      </c>
      <c r="W251" s="29">
        <v>0</v>
      </c>
      <c r="X251" s="29">
        <v>0</v>
      </c>
      <c r="Y251" s="13">
        <f t="shared" ref="Y251" si="1675">AA251</f>
        <v>0</v>
      </c>
      <c r="Z251" s="29">
        <v>0</v>
      </c>
      <c r="AA251" s="29">
        <v>0</v>
      </c>
      <c r="AB251" s="29">
        <v>0</v>
      </c>
      <c r="AC251" s="13">
        <f t="shared" ref="AC251" si="1676">AE251</f>
        <v>0</v>
      </c>
      <c r="AD251" s="29">
        <v>0</v>
      </c>
      <c r="AE251" s="29">
        <v>0</v>
      </c>
      <c r="AF251" s="29">
        <v>0</v>
      </c>
      <c r="AG251" s="13">
        <f t="shared" ref="AG251" si="1677">AI251</f>
        <v>0</v>
      </c>
      <c r="AH251" s="29">
        <v>0</v>
      </c>
      <c r="AI251" s="29">
        <v>0</v>
      </c>
      <c r="AJ251" s="29">
        <v>0</v>
      </c>
      <c r="AK251" s="13">
        <f t="shared" ref="AK251" si="1678">AM251</f>
        <v>0</v>
      </c>
      <c r="AL251" s="29">
        <v>0</v>
      </c>
      <c r="AM251" s="29">
        <v>0</v>
      </c>
      <c r="AN251" s="29">
        <v>0</v>
      </c>
      <c r="AO251" s="13">
        <f t="shared" ref="AO251" si="1679">AQ251</f>
        <v>0</v>
      </c>
      <c r="AP251" s="29">
        <v>0</v>
      </c>
      <c r="AQ251" s="29">
        <v>0</v>
      </c>
      <c r="AR251" s="29">
        <v>0</v>
      </c>
      <c r="AS251" s="13">
        <f t="shared" ref="AS251" si="1680">AU251</f>
        <v>0</v>
      </c>
      <c r="AT251" s="29">
        <v>0</v>
      </c>
      <c r="AU251" s="29">
        <v>0</v>
      </c>
      <c r="AV251" s="29">
        <v>0</v>
      </c>
      <c r="AW251" s="13">
        <f t="shared" ref="AW251" si="1681">AY251</f>
        <v>0</v>
      </c>
      <c r="AX251" s="29">
        <v>0</v>
      </c>
      <c r="AY251" s="29">
        <v>0</v>
      </c>
      <c r="AZ251" s="29">
        <v>0</v>
      </c>
    </row>
    <row r="252" spans="1:52" ht="63" outlineLevel="1" x14ac:dyDescent="0.25">
      <c r="A252" s="10" t="s">
        <v>138</v>
      </c>
      <c r="B252" s="20" t="s">
        <v>221</v>
      </c>
      <c r="C252" s="11" t="s">
        <v>22</v>
      </c>
      <c r="D252" s="11" t="s">
        <v>54</v>
      </c>
      <c r="E252" s="13">
        <f t="shared" si="1670"/>
        <v>689.9</v>
      </c>
      <c r="F252" s="13">
        <f t="shared" si="1670"/>
        <v>0</v>
      </c>
      <c r="G252" s="13">
        <f t="shared" si="1670"/>
        <v>689.9</v>
      </c>
      <c r="H252" s="13">
        <f t="shared" si="1670"/>
        <v>0</v>
      </c>
      <c r="I252" s="13">
        <f t="shared" si="1671"/>
        <v>0</v>
      </c>
      <c r="J252" s="29">
        <v>0</v>
      </c>
      <c r="K252" s="13">
        <v>0</v>
      </c>
      <c r="L252" s="29">
        <v>0</v>
      </c>
      <c r="M252" s="13">
        <f t="shared" si="1672"/>
        <v>689.9</v>
      </c>
      <c r="N252" s="29">
        <v>0</v>
      </c>
      <c r="O252" s="36">
        <v>689.9</v>
      </c>
      <c r="P252" s="29">
        <v>0</v>
      </c>
      <c r="Q252" s="13">
        <f t="shared" ref="Q252" si="1682">S252</f>
        <v>0</v>
      </c>
      <c r="R252" s="29">
        <v>0</v>
      </c>
      <c r="S252" s="29">
        <v>0</v>
      </c>
      <c r="T252" s="29">
        <v>0</v>
      </c>
      <c r="U252" s="13">
        <f t="shared" ref="U252" si="1683">W252</f>
        <v>0</v>
      </c>
      <c r="V252" s="29">
        <v>0</v>
      </c>
      <c r="W252" s="29">
        <v>0</v>
      </c>
      <c r="X252" s="29">
        <v>0</v>
      </c>
      <c r="Y252" s="13">
        <f t="shared" ref="Y252" si="1684">AA252</f>
        <v>0</v>
      </c>
      <c r="Z252" s="29">
        <v>0</v>
      </c>
      <c r="AA252" s="29">
        <v>0</v>
      </c>
      <c r="AB252" s="29">
        <v>0</v>
      </c>
      <c r="AC252" s="13">
        <f t="shared" ref="AC252" si="1685">AE252</f>
        <v>0</v>
      </c>
      <c r="AD252" s="29">
        <v>0</v>
      </c>
      <c r="AE252" s="29">
        <v>0</v>
      </c>
      <c r="AF252" s="29">
        <v>0</v>
      </c>
      <c r="AG252" s="13">
        <f t="shared" ref="AG252" si="1686">AI252</f>
        <v>0</v>
      </c>
      <c r="AH252" s="29">
        <v>0</v>
      </c>
      <c r="AI252" s="29">
        <v>0</v>
      </c>
      <c r="AJ252" s="29">
        <v>0</v>
      </c>
      <c r="AK252" s="13">
        <f t="shared" ref="AK252" si="1687">AM252</f>
        <v>0</v>
      </c>
      <c r="AL252" s="29">
        <v>0</v>
      </c>
      <c r="AM252" s="29">
        <v>0</v>
      </c>
      <c r="AN252" s="29">
        <v>0</v>
      </c>
      <c r="AO252" s="13">
        <f t="shared" ref="AO252" si="1688">AQ252</f>
        <v>0</v>
      </c>
      <c r="AP252" s="29">
        <v>0</v>
      </c>
      <c r="AQ252" s="29">
        <v>0</v>
      </c>
      <c r="AR252" s="29">
        <v>0</v>
      </c>
      <c r="AS252" s="13">
        <f t="shared" ref="AS252" si="1689">AU252</f>
        <v>0</v>
      </c>
      <c r="AT252" s="29">
        <v>0</v>
      </c>
      <c r="AU252" s="29">
        <v>0</v>
      </c>
      <c r="AV252" s="29">
        <v>0</v>
      </c>
      <c r="AW252" s="13">
        <f t="shared" ref="AW252" si="1690">AY252</f>
        <v>0</v>
      </c>
      <c r="AX252" s="29">
        <v>0</v>
      </c>
      <c r="AY252" s="29">
        <v>0</v>
      </c>
      <c r="AZ252" s="29">
        <v>0</v>
      </c>
    </row>
    <row r="253" spans="1:52" ht="78.75" outlineLevel="1" x14ac:dyDescent="0.25">
      <c r="A253" s="10" t="s">
        <v>301</v>
      </c>
      <c r="B253" s="20" t="s">
        <v>299</v>
      </c>
      <c r="C253" s="11" t="s">
        <v>22</v>
      </c>
      <c r="D253" s="11" t="s">
        <v>54</v>
      </c>
      <c r="E253" s="13">
        <f t="shared" si="1670"/>
        <v>809.4</v>
      </c>
      <c r="F253" s="13">
        <f t="shared" si="1670"/>
        <v>0</v>
      </c>
      <c r="G253" s="13">
        <f t="shared" si="1670"/>
        <v>809.4</v>
      </c>
      <c r="H253" s="13">
        <f t="shared" si="1670"/>
        <v>0</v>
      </c>
      <c r="I253" s="13">
        <f t="shared" si="1671"/>
        <v>0</v>
      </c>
      <c r="J253" s="29">
        <v>0</v>
      </c>
      <c r="K253" s="13">
        <v>0</v>
      </c>
      <c r="L253" s="29">
        <v>0</v>
      </c>
      <c r="M253" s="13">
        <f t="shared" si="1672"/>
        <v>0</v>
      </c>
      <c r="N253" s="29">
        <v>0</v>
      </c>
      <c r="O253" s="36">
        <v>0</v>
      </c>
      <c r="P253" s="29">
        <v>0</v>
      </c>
      <c r="Q253" s="13">
        <f t="shared" ref="Q253:Q254" si="1691">S253</f>
        <v>391.4</v>
      </c>
      <c r="R253" s="29">
        <v>0</v>
      </c>
      <c r="S253" s="36">
        <v>391.4</v>
      </c>
      <c r="T253" s="29">
        <v>0</v>
      </c>
      <c r="U253" s="13">
        <f t="shared" ref="U253:U254" si="1692">W253</f>
        <v>418</v>
      </c>
      <c r="V253" s="29">
        <v>0</v>
      </c>
      <c r="W253" s="36">
        <v>418</v>
      </c>
      <c r="X253" s="29">
        <v>0</v>
      </c>
      <c r="Y253" s="13">
        <f t="shared" ref="Y253:Y254" si="1693">AA253</f>
        <v>0</v>
      </c>
      <c r="Z253" s="29">
        <v>0</v>
      </c>
      <c r="AA253" s="29">
        <v>0</v>
      </c>
      <c r="AB253" s="29">
        <v>0</v>
      </c>
      <c r="AC253" s="13">
        <f t="shared" ref="AC253:AC254" si="1694">AE253</f>
        <v>0</v>
      </c>
      <c r="AD253" s="29">
        <v>0</v>
      </c>
      <c r="AE253" s="29">
        <v>0</v>
      </c>
      <c r="AF253" s="29">
        <v>0</v>
      </c>
      <c r="AG253" s="13">
        <f t="shared" ref="AG253:AG254" si="1695">AI253</f>
        <v>0</v>
      </c>
      <c r="AH253" s="29">
        <v>0</v>
      </c>
      <c r="AI253" s="29">
        <v>0</v>
      </c>
      <c r="AJ253" s="29">
        <v>0</v>
      </c>
      <c r="AK253" s="13">
        <f t="shared" ref="AK253:AK254" si="1696">AM253</f>
        <v>0</v>
      </c>
      <c r="AL253" s="29">
        <v>0</v>
      </c>
      <c r="AM253" s="29">
        <v>0</v>
      </c>
      <c r="AN253" s="29">
        <v>0</v>
      </c>
      <c r="AO253" s="13">
        <f t="shared" ref="AO253:AO254" si="1697">AQ253</f>
        <v>0</v>
      </c>
      <c r="AP253" s="29">
        <v>0</v>
      </c>
      <c r="AQ253" s="29">
        <v>0</v>
      </c>
      <c r="AR253" s="29">
        <v>0</v>
      </c>
      <c r="AS253" s="13">
        <f t="shared" ref="AS253:AS254" si="1698">AU253</f>
        <v>0</v>
      </c>
      <c r="AT253" s="29">
        <v>0</v>
      </c>
      <c r="AU253" s="29">
        <v>0</v>
      </c>
      <c r="AV253" s="29">
        <v>0</v>
      </c>
      <c r="AW253" s="13">
        <f t="shared" ref="AW253:AW254" si="1699">AY253</f>
        <v>0</v>
      </c>
      <c r="AX253" s="29">
        <v>0</v>
      </c>
      <c r="AY253" s="29">
        <v>0</v>
      </c>
      <c r="AZ253" s="29">
        <v>0</v>
      </c>
    </row>
    <row r="254" spans="1:52" ht="78.75" outlineLevel="1" x14ac:dyDescent="0.25">
      <c r="A254" s="10" t="s">
        <v>302</v>
      </c>
      <c r="B254" s="20" t="s">
        <v>300</v>
      </c>
      <c r="C254" s="11" t="s">
        <v>22</v>
      </c>
      <c r="D254" s="11" t="s">
        <v>54</v>
      </c>
      <c r="E254" s="13">
        <f t="shared" si="1670"/>
        <v>809.4</v>
      </c>
      <c r="F254" s="13">
        <f t="shared" si="1670"/>
        <v>0</v>
      </c>
      <c r="G254" s="13">
        <f t="shared" si="1670"/>
        <v>809.4</v>
      </c>
      <c r="H254" s="13">
        <f t="shared" si="1670"/>
        <v>0</v>
      </c>
      <c r="I254" s="13">
        <f t="shared" si="1671"/>
        <v>0</v>
      </c>
      <c r="J254" s="29">
        <v>0</v>
      </c>
      <c r="K254" s="13">
        <v>0</v>
      </c>
      <c r="L254" s="29">
        <v>0</v>
      </c>
      <c r="M254" s="13">
        <f t="shared" si="1672"/>
        <v>0</v>
      </c>
      <c r="N254" s="29">
        <v>0</v>
      </c>
      <c r="O254" s="36">
        <v>0</v>
      </c>
      <c r="P254" s="29">
        <v>0</v>
      </c>
      <c r="Q254" s="13">
        <f t="shared" si="1691"/>
        <v>391.4</v>
      </c>
      <c r="R254" s="29">
        <v>0</v>
      </c>
      <c r="S254" s="36">
        <v>391.4</v>
      </c>
      <c r="T254" s="29">
        <v>0</v>
      </c>
      <c r="U254" s="13">
        <f t="shared" si="1692"/>
        <v>418</v>
      </c>
      <c r="V254" s="29">
        <v>0</v>
      </c>
      <c r="W254" s="36">
        <v>418</v>
      </c>
      <c r="X254" s="29">
        <v>0</v>
      </c>
      <c r="Y254" s="13">
        <f t="shared" si="1693"/>
        <v>0</v>
      </c>
      <c r="Z254" s="29">
        <v>0</v>
      </c>
      <c r="AA254" s="29">
        <v>0</v>
      </c>
      <c r="AB254" s="29">
        <v>0</v>
      </c>
      <c r="AC254" s="13">
        <f t="shared" si="1694"/>
        <v>0</v>
      </c>
      <c r="AD254" s="29">
        <v>0</v>
      </c>
      <c r="AE254" s="29">
        <v>0</v>
      </c>
      <c r="AF254" s="29">
        <v>0</v>
      </c>
      <c r="AG254" s="13">
        <f t="shared" si="1695"/>
        <v>0</v>
      </c>
      <c r="AH254" s="29">
        <v>0</v>
      </c>
      <c r="AI254" s="29">
        <v>0</v>
      </c>
      <c r="AJ254" s="29">
        <v>0</v>
      </c>
      <c r="AK254" s="13">
        <f t="shared" si="1696"/>
        <v>0</v>
      </c>
      <c r="AL254" s="29">
        <v>0</v>
      </c>
      <c r="AM254" s="29">
        <v>0</v>
      </c>
      <c r="AN254" s="29">
        <v>0</v>
      </c>
      <c r="AO254" s="13">
        <f t="shared" si="1697"/>
        <v>0</v>
      </c>
      <c r="AP254" s="29">
        <v>0</v>
      </c>
      <c r="AQ254" s="29">
        <v>0</v>
      </c>
      <c r="AR254" s="29">
        <v>0</v>
      </c>
      <c r="AS254" s="13">
        <f t="shared" si="1698"/>
        <v>0</v>
      </c>
      <c r="AT254" s="29">
        <v>0</v>
      </c>
      <c r="AU254" s="29">
        <v>0</v>
      </c>
      <c r="AV254" s="29">
        <v>0</v>
      </c>
      <c r="AW254" s="13">
        <f t="shared" si="1699"/>
        <v>0</v>
      </c>
      <c r="AX254" s="29">
        <v>0</v>
      </c>
      <c r="AY254" s="29">
        <v>0</v>
      </c>
      <c r="AZ254" s="29">
        <v>0</v>
      </c>
    </row>
    <row r="255" spans="1:52" ht="94.5" outlineLevel="1" x14ac:dyDescent="0.25">
      <c r="A255" s="10" t="s">
        <v>342</v>
      </c>
      <c r="B255" s="20" t="s">
        <v>343</v>
      </c>
      <c r="C255" s="11" t="s">
        <v>22</v>
      </c>
      <c r="D255" s="11" t="s">
        <v>54</v>
      </c>
      <c r="E255" s="13">
        <f t="shared" si="1670"/>
        <v>131</v>
      </c>
      <c r="F255" s="13">
        <f t="shared" si="1670"/>
        <v>0</v>
      </c>
      <c r="G255" s="13">
        <f t="shared" si="1670"/>
        <v>131</v>
      </c>
      <c r="H255" s="13">
        <f t="shared" si="1670"/>
        <v>0</v>
      </c>
      <c r="I255" s="13">
        <f t="shared" si="1671"/>
        <v>0</v>
      </c>
      <c r="J255" s="29">
        <v>0</v>
      </c>
      <c r="K255" s="13">
        <v>0</v>
      </c>
      <c r="L255" s="29">
        <v>0</v>
      </c>
      <c r="M255" s="13">
        <f t="shared" si="1672"/>
        <v>0</v>
      </c>
      <c r="N255" s="29">
        <v>0</v>
      </c>
      <c r="O255" s="36">
        <v>0</v>
      </c>
      <c r="P255" s="29">
        <v>0</v>
      </c>
      <c r="Q255" s="13">
        <f t="shared" ref="Q255" si="1700">S255</f>
        <v>131</v>
      </c>
      <c r="R255" s="29">
        <v>0</v>
      </c>
      <c r="S255" s="36">
        <v>131</v>
      </c>
      <c r="T255" s="29">
        <v>0</v>
      </c>
      <c r="U255" s="13">
        <f t="shared" ref="U255" si="1701">W255</f>
        <v>0</v>
      </c>
      <c r="V255" s="29">
        <v>0</v>
      </c>
      <c r="W255" s="29">
        <v>0</v>
      </c>
      <c r="X255" s="29">
        <v>0</v>
      </c>
      <c r="Y255" s="13">
        <f t="shared" ref="Y255" si="1702">AA255</f>
        <v>0</v>
      </c>
      <c r="Z255" s="29">
        <v>0</v>
      </c>
      <c r="AA255" s="29">
        <v>0</v>
      </c>
      <c r="AB255" s="29">
        <v>0</v>
      </c>
      <c r="AC255" s="13">
        <f t="shared" ref="AC255" si="1703">AE255</f>
        <v>0</v>
      </c>
      <c r="AD255" s="29">
        <v>0</v>
      </c>
      <c r="AE255" s="29">
        <v>0</v>
      </c>
      <c r="AF255" s="29">
        <v>0</v>
      </c>
      <c r="AG255" s="13">
        <f t="shared" ref="AG255" si="1704">AI255</f>
        <v>0</v>
      </c>
      <c r="AH255" s="29">
        <v>0</v>
      </c>
      <c r="AI255" s="29">
        <v>0</v>
      </c>
      <c r="AJ255" s="29">
        <v>0</v>
      </c>
      <c r="AK255" s="13">
        <f t="shared" ref="AK255" si="1705">AM255</f>
        <v>0</v>
      </c>
      <c r="AL255" s="29">
        <v>0</v>
      </c>
      <c r="AM255" s="29">
        <v>0</v>
      </c>
      <c r="AN255" s="29">
        <v>0</v>
      </c>
      <c r="AO255" s="13">
        <f t="shared" ref="AO255" si="1706">AQ255</f>
        <v>0</v>
      </c>
      <c r="AP255" s="29">
        <v>0</v>
      </c>
      <c r="AQ255" s="29">
        <v>0</v>
      </c>
      <c r="AR255" s="29">
        <v>0</v>
      </c>
      <c r="AS255" s="13">
        <f t="shared" ref="AS255" si="1707">AU255</f>
        <v>0</v>
      </c>
      <c r="AT255" s="29">
        <v>0</v>
      </c>
      <c r="AU255" s="29">
        <v>0</v>
      </c>
      <c r="AV255" s="29">
        <v>0</v>
      </c>
      <c r="AW255" s="13">
        <f t="shared" ref="AW255" si="1708">AY255</f>
        <v>0</v>
      </c>
      <c r="AX255" s="29">
        <v>0</v>
      </c>
      <c r="AY255" s="29">
        <v>0</v>
      </c>
      <c r="AZ255" s="29">
        <v>0</v>
      </c>
    </row>
    <row r="256" spans="1:52" ht="94.5" outlineLevel="1" x14ac:dyDescent="0.25">
      <c r="A256" s="10" t="s">
        <v>345</v>
      </c>
      <c r="B256" s="20" t="s">
        <v>346</v>
      </c>
      <c r="C256" s="11" t="s">
        <v>22</v>
      </c>
      <c r="D256" s="11" t="s">
        <v>54</v>
      </c>
      <c r="E256" s="13">
        <f t="shared" si="1670"/>
        <v>54.8</v>
      </c>
      <c r="F256" s="13">
        <f t="shared" si="1670"/>
        <v>0</v>
      </c>
      <c r="G256" s="13">
        <f t="shared" si="1670"/>
        <v>54.8</v>
      </c>
      <c r="H256" s="13">
        <f t="shared" si="1670"/>
        <v>0</v>
      </c>
      <c r="I256" s="13">
        <f t="shared" si="1671"/>
        <v>0</v>
      </c>
      <c r="J256" s="29">
        <v>0</v>
      </c>
      <c r="K256" s="13">
        <v>0</v>
      </c>
      <c r="L256" s="29">
        <v>0</v>
      </c>
      <c r="M256" s="13">
        <f t="shared" si="1672"/>
        <v>0</v>
      </c>
      <c r="N256" s="29">
        <v>0</v>
      </c>
      <c r="O256" s="36">
        <v>0</v>
      </c>
      <c r="P256" s="29">
        <v>0</v>
      </c>
      <c r="Q256" s="13">
        <f t="shared" ref="Q256" si="1709">S256</f>
        <v>54.8</v>
      </c>
      <c r="R256" s="29">
        <v>0</v>
      </c>
      <c r="S256" s="36">
        <v>54.8</v>
      </c>
      <c r="T256" s="29">
        <v>0</v>
      </c>
      <c r="U256" s="13">
        <f t="shared" ref="U256" si="1710">W256</f>
        <v>0</v>
      </c>
      <c r="V256" s="29">
        <v>0</v>
      </c>
      <c r="W256" s="29">
        <v>0</v>
      </c>
      <c r="X256" s="29">
        <v>0</v>
      </c>
      <c r="Y256" s="13">
        <f t="shared" ref="Y256" si="1711">AA256</f>
        <v>0</v>
      </c>
      <c r="Z256" s="29">
        <v>0</v>
      </c>
      <c r="AA256" s="29">
        <v>0</v>
      </c>
      <c r="AB256" s="29">
        <v>0</v>
      </c>
      <c r="AC256" s="13">
        <f t="shared" ref="AC256" si="1712">AE256</f>
        <v>0</v>
      </c>
      <c r="AD256" s="29">
        <v>0</v>
      </c>
      <c r="AE256" s="29">
        <v>0</v>
      </c>
      <c r="AF256" s="29">
        <v>0</v>
      </c>
      <c r="AG256" s="13">
        <f t="shared" ref="AG256" si="1713">AI256</f>
        <v>0</v>
      </c>
      <c r="AH256" s="29">
        <v>0</v>
      </c>
      <c r="AI256" s="29">
        <v>0</v>
      </c>
      <c r="AJ256" s="29">
        <v>0</v>
      </c>
      <c r="AK256" s="13">
        <f t="shared" ref="AK256" si="1714">AM256</f>
        <v>0</v>
      </c>
      <c r="AL256" s="29">
        <v>0</v>
      </c>
      <c r="AM256" s="29">
        <v>0</v>
      </c>
      <c r="AN256" s="29">
        <v>0</v>
      </c>
      <c r="AO256" s="13">
        <f t="shared" ref="AO256" si="1715">AQ256</f>
        <v>0</v>
      </c>
      <c r="AP256" s="29">
        <v>0</v>
      </c>
      <c r="AQ256" s="29">
        <v>0</v>
      </c>
      <c r="AR256" s="29">
        <v>0</v>
      </c>
      <c r="AS256" s="13">
        <f t="shared" ref="AS256" si="1716">AU256</f>
        <v>0</v>
      </c>
      <c r="AT256" s="29">
        <v>0</v>
      </c>
      <c r="AU256" s="29">
        <v>0</v>
      </c>
      <c r="AV256" s="29">
        <v>0</v>
      </c>
      <c r="AW256" s="13">
        <f t="shared" ref="AW256" si="1717">AY256</f>
        <v>0</v>
      </c>
      <c r="AX256" s="29">
        <v>0</v>
      </c>
      <c r="AY256" s="29">
        <v>0</v>
      </c>
      <c r="AZ256" s="29">
        <v>0</v>
      </c>
    </row>
    <row r="257" spans="1:52" ht="94.5" outlineLevel="1" x14ac:dyDescent="0.25">
      <c r="A257" s="10" t="s">
        <v>349</v>
      </c>
      <c r="B257" s="20" t="s">
        <v>350</v>
      </c>
      <c r="C257" s="11" t="s">
        <v>22</v>
      </c>
      <c r="D257" s="11" t="s">
        <v>54</v>
      </c>
      <c r="E257" s="13">
        <f t="shared" si="1670"/>
        <v>32.4</v>
      </c>
      <c r="F257" s="13">
        <f t="shared" si="1670"/>
        <v>0</v>
      </c>
      <c r="G257" s="13">
        <f t="shared" si="1670"/>
        <v>32.4</v>
      </c>
      <c r="H257" s="13">
        <f t="shared" si="1670"/>
        <v>0</v>
      </c>
      <c r="I257" s="13">
        <f t="shared" si="1671"/>
        <v>0</v>
      </c>
      <c r="J257" s="29">
        <v>0</v>
      </c>
      <c r="K257" s="13">
        <v>0</v>
      </c>
      <c r="L257" s="29">
        <v>0</v>
      </c>
      <c r="M257" s="13">
        <f t="shared" si="1672"/>
        <v>0</v>
      </c>
      <c r="N257" s="29">
        <v>0</v>
      </c>
      <c r="O257" s="36">
        <v>0</v>
      </c>
      <c r="P257" s="29">
        <v>0</v>
      </c>
      <c r="Q257" s="13">
        <f t="shared" ref="Q257" si="1718">S257</f>
        <v>32.4</v>
      </c>
      <c r="R257" s="29">
        <v>0</v>
      </c>
      <c r="S257" s="36">
        <v>32.4</v>
      </c>
      <c r="T257" s="29">
        <v>0</v>
      </c>
      <c r="U257" s="13">
        <f t="shared" ref="U257" si="1719">W257</f>
        <v>0</v>
      </c>
      <c r="V257" s="29">
        <v>0</v>
      </c>
      <c r="W257" s="29">
        <v>0</v>
      </c>
      <c r="X257" s="29">
        <v>0</v>
      </c>
      <c r="Y257" s="13">
        <f t="shared" ref="Y257" si="1720">AA257</f>
        <v>0</v>
      </c>
      <c r="Z257" s="29">
        <v>0</v>
      </c>
      <c r="AA257" s="29">
        <v>0</v>
      </c>
      <c r="AB257" s="29">
        <v>0</v>
      </c>
      <c r="AC257" s="13">
        <f t="shared" ref="AC257" si="1721">AE257</f>
        <v>0</v>
      </c>
      <c r="AD257" s="29">
        <v>0</v>
      </c>
      <c r="AE257" s="29">
        <v>0</v>
      </c>
      <c r="AF257" s="29">
        <v>0</v>
      </c>
      <c r="AG257" s="13">
        <f t="shared" ref="AG257" si="1722">AI257</f>
        <v>0</v>
      </c>
      <c r="AH257" s="29">
        <v>0</v>
      </c>
      <c r="AI257" s="29">
        <v>0</v>
      </c>
      <c r="AJ257" s="29">
        <v>0</v>
      </c>
      <c r="AK257" s="13">
        <f t="shared" ref="AK257" si="1723">AM257</f>
        <v>0</v>
      </c>
      <c r="AL257" s="29">
        <v>0</v>
      </c>
      <c r="AM257" s="29">
        <v>0</v>
      </c>
      <c r="AN257" s="29">
        <v>0</v>
      </c>
      <c r="AO257" s="13">
        <f t="shared" ref="AO257" si="1724">AQ257</f>
        <v>0</v>
      </c>
      <c r="AP257" s="29">
        <v>0</v>
      </c>
      <c r="AQ257" s="29">
        <v>0</v>
      </c>
      <c r="AR257" s="29">
        <v>0</v>
      </c>
      <c r="AS257" s="13">
        <f t="shared" ref="AS257" si="1725">AU257</f>
        <v>0</v>
      </c>
      <c r="AT257" s="29">
        <v>0</v>
      </c>
      <c r="AU257" s="29">
        <v>0</v>
      </c>
      <c r="AV257" s="29">
        <v>0</v>
      </c>
      <c r="AW257" s="13">
        <f t="shared" ref="AW257" si="1726">AY257</f>
        <v>0</v>
      </c>
      <c r="AX257" s="29">
        <v>0</v>
      </c>
      <c r="AY257" s="29">
        <v>0</v>
      </c>
      <c r="AZ257" s="29">
        <v>0</v>
      </c>
    </row>
    <row r="258" spans="1:52" ht="94.5" outlineLevel="1" x14ac:dyDescent="0.25">
      <c r="A258" s="10" t="s">
        <v>354</v>
      </c>
      <c r="B258" s="20" t="s">
        <v>356</v>
      </c>
      <c r="C258" s="11" t="s">
        <v>22</v>
      </c>
      <c r="D258" s="11" t="s">
        <v>54</v>
      </c>
      <c r="E258" s="13">
        <f t="shared" si="1670"/>
        <v>132.69999999999999</v>
      </c>
      <c r="F258" s="13">
        <f t="shared" si="1670"/>
        <v>0</v>
      </c>
      <c r="G258" s="13">
        <f t="shared" si="1670"/>
        <v>132.69999999999999</v>
      </c>
      <c r="H258" s="13">
        <f t="shared" si="1670"/>
        <v>0</v>
      </c>
      <c r="I258" s="13">
        <f t="shared" ref="I258" si="1727">K258</f>
        <v>0</v>
      </c>
      <c r="J258" s="29">
        <v>0</v>
      </c>
      <c r="K258" s="13">
        <v>0</v>
      </c>
      <c r="L258" s="29">
        <v>0</v>
      </c>
      <c r="M258" s="13">
        <f t="shared" ref="M258" si="1728">O258</f>
        <v>0</v>
      </c>
      <c r="N258" s="29">
        <v>0</v>
      </c>
      <c r="O258" s="36">
        <v>0</v>
      </c>
      <c r="P258" s="29">
        <v>0</v>
      </c>
      <c r="Q258" s="13">
        <f t="shared" ref="Q258" si="1729">S258</f>
        <v>132.69999999999999</v>
      </c>
      <c r="R258" s="29">
        <v>0</v>
      </c>
      <c r="S258" s="36">
        <v>132.69999999999999</v>
      </c>
      <c r="T258" s="29">
        <v>0</v>
      </c>
      <c r="U258" s="13">
        <f t="shared" ref="U258" si="1730">W258</f>
        <v>0</v>
      </c>
      <c r="V258" s="29">
        <v>0</v>
      </c>
      <c r="W258" s="29">
        <v>0</v>
      </c>
      <c r="X258" s="29">
        <v>0</v>
      </c>
      <c r="Y258" s="13">
        <f t="shared" ref="Y258" si="1731">AA258</f>
        <v>0</v>
      </c>
      <c r="Z258" s="29">
        <v>0</v>
      </c>
      <c r="AA258" s="29">
        <v>0</v>
      </c>
      <c r="AB258" s="29">
        <v>0</v>
      </c>
      <c r="AC258" s="13">
        <f t="shared" ref="AC258" si="1732">AE258</f>
        <v>0</v>
      </c>
      <c r="AD258" s="29">
        <v>0</v>
      </c>
      <c r="AE258" s="29">
        <v>0</v>
      </c>
      <c r="AF258" s="29">
        <v>0</v>
      </c>
      <c r="AG258" s="13">
        <f t="shared" ref="AG258" si="1733">AI258</f>
        <v>0</v>
      </c>
      <c r="AH258" s="29">
        <v>0</v>
      </c>
      <c r="AI258" s="29">
        <v>0</v>
      </c>
      <c r="AJ258" s="29">
        <v>0</v>
      </c>
      <c r="AK258" s="13">
        <f t="shared" ref="AK258" si="1734">AM258</f>
        <v>0</v>
      </c>
      <c r="AL258" s="29">
        <v>0</v>
      </c>
      <c r="AM258" s="29">
        <v>0</v>
      </c>
      <c r="AN258" s="29">
        <v>0</v>
      </c>
      <c r="AO258" s="13">
        <f t="shared" ref="AO258" si="1735">AQ258</f>
        <v>0</v>
      </c>
      <c r="AP258" s="29">
        <v>0</v>
      </c>
      <c r="AQ258" s="29">
        <v>0</v>
      </c>
      <c r="AR258" s="29">
        <v>0</v>
      </c>
      <c r="AS258" s="13">
        <f t="shared" ref="AS258" si="1736">AU258</f>
        <v>0</v>
      </c>
      <c r="AT258" s="29">
        <v>0</v>
      </c>
      <c r="AU258" s="29">
        <v>0</v>
      </c>
      <c r="AV258" s="29">
        <v>0</v>
      </c>
      <c r="AW258" s="13">
        <f t="shared" ref="AW258" si="1737">AY258</f>
        <v>0</v>
      </c>
      <c r="AX258" s="29">
        <v>0</v>
      </c>
      <c r="AY258" s="29">
        <v>0</v>
      </c>
      <c r="AZ258" s="29">
        <v>0</v>
      </c>
    </row>
    <row r="259" spans="1:52" ht="94.5" outlineLevel="1" x14ac:dyDescent="0.25">
      <c r="A259" s="10" t="s">
        <v>414</v>
      </c>
      <c r="B259" s="20" t="s">
        <v>415</v>
      </c>
      <c r="C259" s="11" t="s">
        <v>22</v>
      </c>
      <c r="D259" s="11" t="s">
        <v>54</v>
      </c>
      <c r="E259" s="13">
        <f t="shared" ref="E259" si="1738">I259+M259+Q259+U259+Y259+AC259+AG259+AK259+AO259</f>
        <v>51.4</v>
      </c>
      <c r="F259" s="13">
        <f t="shared" ref="F259" si="1739">J259+N259+R259+V259+Z259+AD259+AH259+AL259+AP259</f>
        <v>0</v>
      </c>
      <c r="G259" s="13">
        <f t="shared" ref="G259" si="1740">K259+O259+S259+W259+AA259+AE259+AI259+AM259+AQ259</f>
        <v>51.4</v>
      </c>
      <c r="H259" s="13">
        <f t="shared" ref="H259" si="1741">L259+P259+T259+X259+AB259+AF259+AJ259+AN259+AR259</f>
        <v>0</v>
      </c>
      <c r="I259" s="13">
        <f t="shared" ref="I259" si="1742">K259</f>
        <v>0</v>
      </c>
      <c r="J259" s="29">
        <v>0</v>
      </c>
      <c r="K259" s="13">
        <v>0</v>
      </c>
      <c r="L259" s="29">
        <v>0</v>
      </c>
      <c r="M259" s="13">
        <f t="shared" ref="M259" si="1743">O259</f>
        <v>0</v>
      </c>
      <c r="N259" s="29">
        <v>0</v>
      </c>
      <c r="O259" s="36">
        <v>0</v>
      </c>
      <c r="P259" s="29">
        <v>0</v>
      </c>
      <c r="Q259" s="13">
        <f t="shared" ref="Q259" si="1744">S259</f>
        <v>0</v>
      </c>
      <c r="R259" s="29">
        <v>0</v>
      </c>
      <c r="S259" s="36">
        <v>0</v>
      </c>
      <c r="T259" s="29">
        <v>0</v>
      </c>
      <c r="U259" s="13">
        <f t="shared" ref="U259" si="1745">W259</f>
        <v>51.4</v>
      </c>
      <c r="V259" s="29">
        <v>0</v>
      </c>
      <c r="W259" s="36">
        <v>51.4</v>
      </c>
      <c r="X259" s="29">
        <v>0</v>
      </c>
      <c r="Y259" s="13">
        <f t="shared" ref="Y259" si="1746">AA259</f>
        <v>0</v>
      </c>
      <c r="Z259" s="29">
        <v>0</v>
      </c>
      <c r="AA259" s="29">
        <v>0</v>
      </c>
      <c r="AB259" s="29">
        <v>0</v>
      </c>
      <c r="AC259" s="13">
        <f t="shared" ref="AC259" si="1747">AE259</f>
        <v>0</v>
      </c>
      <c r="AD259" s="29">
        <v>0</v>
      </c>
      <c r="AE259" s="29">
        <v>0</v>
      </c>
      <c r="AF259" s="29">
        <v>0</v>
      </c>
      <c r="AG259" s="13">
        <f t="shared" ref="AG259" si="1748">AI259</f>
        <v>0</v>
      </c>
      <c r="AH259" s="29">
        <v>0</v>
      </c>
      <c r="AI259" s="29">
        <v>0</v>
      </c>
      <c r="AJ259" s="29">
        <v>0</v>
      </c>
      <c r="AK259" s="13">
        <f t="shared" ref="AK259" si="1749">AM259</f>
        <v>0</v>
      </c>
      <c r="AL259" s="29">
        <v>0</v>
      </c>
      <c r="AM259" s="29">
        <v>0</v>
      </c>
      <c r="AN259" s="29">
        <v>0</v>
      </c>
      <c r="AO259" s="13">
        <f t="shared" ref="AO259" si="1750">AQ259</f>
        <v>0</v>
      </c>
      <c r="AP259" s="29">
        <v>0</v>
      </c>
      <c r="AQ259" s="29">
        <v>0</v>
      </c>
      <c r="AR259" s="29">
        <v>0</v>
      </c>
      <c r="AS259" s="13">
        <f t="shared" ref="AS259" si="1751">AU259</f>
        <v>0</v>
      </c>
      <c r="AT259" s="29">
        <v>0</v>
      </c>
      <c r="AU259" s="29">
        <v>0</v>
      </c>
      <c r="AV259" s="29">
        <v>0</v>
      </c>
      <c r="AW259" s="13">
        <f t="shared" ref="AW259" si="1752">AY259</f>
        <v>0</v>
      </c>
      <c r="AX259" s="29">
        <v>0</v>
      </c>
      <c r="AY259" s="29">
        <v>0</v>
      </c>
      <c r="AZ259" s="29">
        <v>0</v>
      </c>
    </row>
    <row r="260" spans="1:52" ht="63" outlineLevel="1" x14ac:dyDescent="0.25">
      <c r="A260" s="10" t="s">
        <v>419</v>
      </c>
      <c r="B260" s="20" t="s">
        <v>420</v>
      </c>
      <c r="C260" s="11" t="s">
        <v>22</v>
      </c>
      <c r="D260" s="11" t="s">
        <v>54</v>
      </c>
      <c r="E260" s="13">
        <f t="shared" ref="E260" si="1753">I260+M260+Q260+U260+Y260+AC260+AG260+AK260+AO260</f>
        <v>147.30000000000001</v>
      </c>
      <c r="F260" s="13">
        <f t="shared" ref="F260" si="1754">J260+N260+R260+V260+Z260+AD260+AH260+AL260+AP260</f>
        <v>0</v>
      </c>
      <c r="G260" s="13">
        <f t="shared" ref="G260" si="1755">K260+O260+S260+W260+AA260+AE260+AI260+AM260+AQ260</f>
        <v>147.30000000000001</v>
      </c>
      <c r="H260" s="13">
        <f t="shared" ref="H260" si="1756">L260+P260+T260+X260+AB260+AF260+AJ260+AN260+AR260</f>
        <v>0</v>
      </c>
      <c r="I260" s="13">
        <f t="shared" ref="I260" si="1757">K260</f>
        <v>0</v>
      </c>
      <c r="J260" s="29">
        <v>0</v>
      </c>
      <c r="K260" s="13">
        <v>0</v>
      </c>
      <c r="L260" s="29">
        <v>0</v>
      </c>
      <c r="M260" s="13">
        <f t="shared" ref="M260" si="1758">O260</f>
        <v>0</v>
      </c>
      <c r="N260" s="29">
        <v>0</v>
      </c>
      <c r="O260" s="36">
        <v>0</v>
      </c>
      <c r="P260" s="29">
        <v>0</v>
      </c>
      <c r="Q260" s="13">
        <f t="shared" ref="Q260" si="1759">S260</f>
        <v>0</v>
      </c>
      <c r="R260" s="29">
        <v>0</v>
      </c>
      <c r="S260" s="36">
        <v>0</v>
      </c>
      <c r="T260" s="29">
        <v>0</v>
      </c>
      <c r="U260" s="13">
        <f t="shared" ref="U260" si="1760">W260</f>
        <v>0</v>
      </c>
      <c r="V260" s="29">
        <v>0</v>
      </c>
      <c r="W260" s="36">
        <v>0</v>
      </c>
      <c r="X260" s="29">
        <v>0</v>
      </c>
      <c r="Y260" s="13">
        <f t="shared" ref="Y260" si="1761">AA260</f>
        <v>147.30000000000001</v>
      </c>
      <c r="Z260" s="29">
        <v>0</v>
      </c>
      <c r="AA260" s="36">
        <f>220.9-73.6</f>
        <v>147.30000000000001</v>
      </c>
      <c r="AB260" s="29">
        <v>0</v>
      </c>
      <c r="AC260" s="13">
        <f t="shared" ref="AC260" si="1762">AE260</f>
        <v>0</v>
      </c>
      <c r="AD260" s="29">
        <v>0</v>
      </c>
      <c r="AE260" s="29">
        <v>0</v>
      </c>
      <c r="AF260" s="29">
        <v>0</v>
      </c>
      <c r="AG260" s="13">
        <f t="shared" ref="AG260" si="1763">AI260</f>
        <v>0</v>
      </c>
      <c r="AH260" s="29">
        <v>0</v>
      </c>
      <c r="AI260" s="29">
        <v>0</v>
      </c>
      <c r="AJ260" s="29">
        <v>0</v>
      </c>
      <c r="AK260" s="13">
        <f t="shared" ref="AK260" si="1764">AM260</f>
        <v>0</v>
      </c>
      <c r="AL260" s="29">
        <v>0</v>
      </c>
      <c r="AM260" s="29">
        <v>0</v>
      </c>
      <c r="AN260" s="29">
        <v>0</v>
      </c>
      <c r="AO260" s="13">
        <f t="shared" ref="AO260" si="1765">AQ260</f>
        <v>0</v>
      </c>
      <c r="AP260" s="29">
        <v>0</v>
      </c>
      <c r="AQ260" s="29">
        <v>0</v>
      </c>
      <c r="AR260" s="29">
        <v>0</v>
      </c>
      <c r="AS260" s="13">
        <f t="shared" ref="AS260" si="1766">AU260</f>
        <v>0</v>
      </c>
      <c r="AT260" s="29">
        <v>0</v>
      </c>
      <c r="AU260" s="29">
        <v>0</v>
      </c>
      <c r="AV260" s="29">
        <v>0</v>
      </c>
      <c r="AW260" s="13">
        <f t="shared" ref="AW260" si="1767">AY260</f>
        <v>0</v>
      </c>
      <c r="AX260" s="29">
        <v>0</v>
      </c>
      <c r="AY260" s="29">
        <v>0</v>
      </c>
      <c r="AZ260" s="29">
        <v>0</v>
      </c>
    </row>
    <row r="261" spans="1:52" ht="94.5" outlineLevel="1" x14ac:dyDescent="0.25">
      <c r="A261" s="10" t="s">
        <v>484</v>
      </c>
      <c r="B261" s="20" t="s">
        <v>504</v>
      </c>
      <c r="C261" s="11" t="s">
        <v>22</v>
      </c>
      <c r="D261" s="11" t="s">
        <v>54</v>
      </c>
      <c r="E261" s="13">
        <f t="shared" ref="E261" si="1768">I261+M261+Q261+U261+Y261+AC261+AG261+AK261+AO261</f>
        <v>228.8</v>
      </c>
      <c r="F261" s="13">
        <f t="shared" ref="F261" si="1769">J261+N261+R261+V261+Z261+AD261+AH261+AL261+AP261</f>
        <v>0</v>
      </c>
      <c r="G261" s="13">
        <f t="shared" ref="G261" si="1770">K261+O261+S261+W261+AA261+AE261+AI261+AM261+AQ261</f>
        <v>228.8</v>
      </c>
      <c r="H261" s="13">
        <f t="shared" ref="H261" si="1771">L261+P261+T261+X261+AB261+AF261+AJ261+AN261+AR261</f>
        <v>0</v>
      </c>
      <c r="I261" s="13">
        <f t="shared" ref="I261" si="1772">K261</f>
        <v>0</v>
      </c>
      <c r="J261" s="29">
        <v>0</v>
      </c>
      <c r="K261" s="13">
        <v>0</v>
      </c>
      <c r="L261" s="29">
        <v>0</v>
      </c>
      <c r="M261" s="13">
        <f t="shared" ref="M261" si="1773">O261</f>
        <v>0</v>
      </c>
      <c r="N261" s="29">
        <v>0</v>
      </c>
      <c r="O261" s="36">
        <v>0</v>
      </c>
      <c r="P261" s="29">
        <v>0</v>
      </c>
      <c r="Q261" s="13">
        <f t="shared" ref="Q261" si="1774">S261</f>
        <v>0</v>
      </c>
      <c r="R261" s="29">
        <v>0</v>
      </c>
      <c r="S261" s="36">
        <v>0</v>
      </c>
      <c r="T261" s="29">
        <v>0</v>
      </c>
      <c r="U261" s="13">
        <f t="shared" ref="U261" si="1775">W261</f>
        <v>0</v>
      </c>
      <c r="V261" s="29">
        <v>0</v>
      </c>
      <c r="W261" s="36">
        <v>0</v>
      </c>
      <c r="X261" s="29">
        <v>0</v>
      </c>
      <c r="Y261" s="13">
        <f t="shared" ref="Y261" si="1776">AA261</f>
        <v>228.8</v>
      </c>
      <c r="Z261" s="29">
        <v>0</v>
      </c>
      <c r="AA261" s="36">
        <v>228.8</v>
      </c>
      <c r="AB261" s="29">
        <v>0</v>
      </c>
      <c r="AC261" s="13">
        <f t="shared" ref="AC261" si="1777">AE261</f>
        <v>0</v>
      </c>
      <c r="AD261" s="29">
        <v>0</v>
      </c>
      <c r="AE261" s="29">
        <v>0</v>
      </c>
      <c r="AF261" s="29">
        <v>0</v>
      </c>
      <c r="AG261" s="13">
        <f t="shared" ref="AG261" si="1778">AI261</f>
        <v>0</v>
      </c>
      <c r="AH261" s="29">
        <v>0</v>
      </c>
      <c r="AI261" s="29">
        <v>0</v>
      </c>
      <c r="AJ261" s="29">
        <v>0</v>
      </c>
      <c r="AK261" s="13">
        <f t="shared" ref="AK261" si="1779">AM261</f>
        <v>0</v>
      </c>
      <c r="AL261" s="29">
        <v>0</v>
      </c>
      <c r="AM261" s="29">
        <v>0</v>
      </c>
      <c r="AN261" s="29">
        <v>0</v>
      </c>
      <c r="AO261" s="13">
        <f t="shared" ref="AO261" si="1780">AQ261</f>
        <v>0</v>
      </c>
      <c r="AP261" s="29">
        <v>0</v>
      </c>
      <c r="AQ261" s="29">
        <v>0</v>
      </c>
      <c r="AR261" s="29">
        <v>0</v>
      </c>
      <c r="AS261" s="13">
        <f t="shared" ref="AS261" si="1781">AU261</f>
        <v>0</v>
      </c>
      <c r="AT261" s="29">
        <v>0</v>
      </c>
      <c r="AU261" s="29">
        <v>0</v>
      </c>
      <c r="AV261" s="29">
        <v>0</v>
      </c>
      <c r="AW261" s="13">
        <f t="shared" ref="AW261" si="1782">AY261</f>
        <v>0</v>
      </c>
      <c r="AX261" s="29">
        <v>0</v>
      </c>
      <c r="AY261" s="29">
        <v>0</v>
      </c>
      <c r="AZ261" s="29">
        <v>0</v>
      </c>
    </row>
    <row r="262" spans="1:52" ht="94.5" outlineLevel="1" x14ac:dyDescent="0.25">
      <c r="A262" s="98" t="s">
        <v>509</v>
      </c>
      <c r="B262" s="42" t="s">
        <v>510</v>
      </c>
      <c r="C262" s="99" t="s">
        <v>22</v>
      </c>
      <c r="D262" s="99" t="s">
        <v>54</v>
      </c>
      <c r="E262" s="73">
        <f t="shared" ref="E262" si="1783">I262+M262+Q262+U262+Y262+AC262+AG262+AK262+AO262</f>
        <v>316.89999999999998</v>
      </c>
      <c r="F262" s="73">
        <f t="shared" ref="F262" si="1784">J262+N262+R262+V262+Z262+AD262+AH262+AL262+AP262</f>
        <v>0</v>
      </c>
      <c r="G262" s="73">
        <f t="shared" ref="G262" si="1785">K262+O262+S262+W262+AA262+AE262+AI262+AM262+AQ262</f>
        <v>316.89999999999998</v>
      </c>
      <c r="H262" s="73">
        <f t="shared" ref="H262" si="1786">L262+P262+T262+X262+AB262+AF262+AJ262+AN262+AR262</f>
        <v>0</v>
      </c>
      <c r="I262" s="73">
        <f t="shared" ref="I262" si="1787">K262</f>
        <v>0</v>
      </c>
      <c r="J262" s="100">
        <v>0</v>
      </c>
      <c r="K262" s="73">
        <v>0</v>
      </c>
      <c r="L262" s="100">
        <v>0</v>
      </c>
      <c r="M262" s="73">
        <f t="shared" ref="M262" si="1788">O262</f>
        <v>0</v>
      </c>
      <c r="N262" s="100">
        <v>0</v>
      </c>
      <c r="O262" s="50">
        <v>0</v>
      </c>
      <c r="P262" s="100">
        <v>0</v>
      </c>
      <c r="Q262" s="73">
        <f t="shared" ref="Q262" si="1789">S262</f>
        <v>0</v>
      </c>
      <c r="R262" s="100">
        <v>0</v>
      </c>
      <c r="S262" s="50">
        <v>0</v>
      </c>
      <c r="T262" s="100">
        <v>0</v>
      </c>
      <c r="U262" s="73">
        <f t="shared" ref="U262" si="1790">W262</f>
        <v>0</v>
      </c>
      <c r="V262" s="100">
        <v>0</v>
      </c>
      <c r="W262" s="50">
        <v>0</v>
      </c>
      <c r="X262" s="100">
        <v>0</v>
      </c>
      <c r="Y262" s="73">
        <f t="shared" ref="Y262" si="1791">AA262</f>
        <v>316.89999999999998</v>
      </c>
      <c r="Z262" s="100">
        <v>0</v>
      </c>
      <c r="AA262" s="50">
        <v>316.89999999999998</v>
      </c>
      <c r="AB262" s="100">
        <v>0</v>
      </c>
      <c r="AC262" s="73">
        <f t="shared" ref="AC262:AC263" si="1792">AE262</f>
        <v>0</v>
      </c>
      <c r="AD262" s="100">
        <v>0</v>
      </c>
      <c r="AE262" s="100">
        <v>0</v>
      </c>
      <c r="AF262" s="100">
        <v>0</v>
      </c>
      <c r="AG262" s="73">
        <f t="shared" ref="AG262" si="1793">AI262</f>
        <v>0</v>
      </c>
      <c r="AH262" s="100">
        <v>0</v>
      </c>
      <c r="AI262" s="100">
        <v>0</v>
      </c>
      <c r="AJ262" s="100">
        <v>0</v>
      </c>
      <c r="AK262" s="73">
        <f t="shared" ref="AK262" si="1794">AM262</f>
        <v>0</v>
      </c>
      <c r="AL262" s="100">
        <v>0</v>
      </c>
      <c r="AM262" s="100">
        <v>0</v>
      </c>
      <c r="AN262" s="100">
        <v>0</v>
      </c>
      <c r="AO262" s="73">
        <f t="shared" ref="AO262" si="1795">AQ262</f>
        <v>0</v>
      </c>
      <c r="AP262" s="100">
        <v>0</v>
      </c>
      <c r="AQ262" s="100">
        <v>0</v>
      </c>
      <c r="AR262" s="100">
        <v>0</v>
      </c>
      <c r="AS262" s="73">
        <f t="shared" ref="AS262" si="1796">AU262</f>
        <v>0</v>
      </c>
      <c r="AT262" s="100">
        <v>0</v>
      </c>
      <c r="AU262" s="100">
        <v>0</v>
      </c>
      <c r="AV262" s="100">
        <v>0</v>
      </c>
      <c r="AW262" s="73">
        <f t="shared" ref="AW262" si="1797">AY262</f>
        <v>0</v>
      </c>
      <c r="AX262" s="100">
        <v>0</v>
      </c>
      <c r="AY262" s="100">
        <v>0</v>
      </c>
      <c r="AZ262" s="100">
        <v>0</v>
      </c>
    </row>
    <row r="263" spans="1:52" s="101" customFormat="1" ht="127.5" customHeight="1" outlineLevel="1" x14ac:dyDescent="0.25">
      <c r="A263" s="85" t="s">
        <v>552</v>
      </c>
      <c r="B263" s="88" t="s">
        <v>504</v>
      </c>
      <c r="C263" s="99" t="s">
        <v>22</v>
      </c>
      <c r="D263" s="99" t="s">
        <v>54</v>
      </c>
      <c r="E263" s="102">
        <f>G263</f>
        <v>228.8</v>
      </c>
      <c r="G263" s="101">
        <f>AE263</f>
        <v>228.8</v>
      </c>
      <c r="I263" s="102"/>
      <c r="M263" s="103"/>
      <c r="Q263" s="102"/>
      <c r="T263" s="104"/>
      <c r="U263" s="102"/>
      <c r="X263" s="104"/>
      <c r="Y263" s="102"/>
      <c r="AB263" s="104"/>
      <c r="AC263" s="102">
        <f t="shared" si="1792"/>
        <v>228.8</v>
      </c>
      <c r="AE263" s="101">
        <v>228.8</v>
      </c>
      <c r="AF263" s="104"/>
      <c r="AG263" s="102"/>
      <c r="AJ263" s="104"/>
      <c r="AK263" s="102"/>
      <c r="AN263" s="104"/>
      <c r="AO263" s="102"/>
      <c r="AR263" s="104"/>
      <c r="AS263" s="102"/>
      <c r="AV263" s="104"/>
      <c r="AW263" s="102"/>
      <c r="AZ263" s="104"/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S6:AV6"/>
    <mergeCell ref="AX1:AZ3"/>
    <mergeCell ref="B11:D11"/>
    <mergeCell ref="B54:D54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B250:D250"/>
    <mergeCell ref="B248:D248"/>
    <mergeCell ref="B55:D55"/>
    <mergeCell ref="B208:D208"/>
    <mergeCell ref="B226:D226"/>
    <mergeCell ref="B219:D219"/>
    <mergeCell ref="B227:D227"/>
    <mergeCell ref="B246:D246"/>
  </mergeCells>
  <printOptions horizontalCentered="1"/>
  <pageMargins left="0" right="0" top="0.19685039370078741" bottom="0.19685039370078741" header="0.31496062992125984" footer="0.31496062992125984"/>
  <pageSetup paperSize="9" scale="42" fitToWidth="2" fitToHeight="5" orientation="landscape" r:id="rId1"/>
  <headerFooter>
    <oddFooter>Страница  &amp;P из &amp;N</oddFooter>
  </headerFooter>
  <rowBreaks count="2" manualBreakCount="2">
    <brk id="84" max="51" man="1"/>
    <brk id="247" max="51" man="1"/>
  </rowBreaks>
  <colBreaks count="2" manualBreakCount="2">
    <brk id="16" max="251" man="1"/>
    <brk id="32" max="2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P47"/>
  <sheetViews>
    <sheetView topLeftCell="A16" workbookViewId="0">
      <selection activeCell="S43" sqref="S43"/>
    </sheetView>
  </sheetViews>
  <sheetFormatPr defaultRowHeight="15" x14ac:dyDescent="0.25"/>
  <sheetData>
    <row r="6" spans="1:9" x14ac:dyDescent="0.25">
      <c r="A6">
        <v>1</v>
      </c>
      <c r="B6" t="s">
        <v>465</v>
      </c>
    </row>
    <row r="7" spans="1:9" x14ac:dyDescent="0.25">
      <c r="A7">
        <v>2</v>
      </c>
      <c r="B7" t="s">
        <v>432</v>
      </c>
      <c r="I7" s="119"/>
    </row>
    <row r="8" spans="1:9" x14ac:dyDescent="0.25">
      <c r="A8">
        <v>3</v>
      </c>
      <c r="B8" t="s">
        <v>433</v>
      </c>
    </row>
    <row r="9" spans="1:9" x14ac:dyDescent="0.25">
      <c r="A9">
        <v>4</v>
      </c>
      <c r="B9" t="s">
        <v>505</v>
      </c>
    </row>
    <row r="10" spans="1:9" x14ac:dyDescent="0.25">
      <c r="A10">
        <v>5</v>
      </c>
      <c r="B10" t="s">
        <v>516</v>
      </c>
    </row>
    <row r="11" spans="1:9" x14ac:dyDescent="0.25">
      <c r="A11">
        <v>6</v>
      </c>
      <c r="B11" t="s">
        <v>517</v>
      </c>
    </row>
    <row r="12" spans="1:9" x14ac:dyDescent="0.25">
      <c r="A12">
        <v>7</v>
      </c>
      <c r="B12" t="s">
        <v>518</v>
      </c>
    </row>
    <row r="13" spans="1:9" x14ac:dyDescent="0.25">
      <c r="A13" s="128" t="s">
        <v>586</v>
      </c>
      <c r="B13" t="s">
        <v>520</v>
      </c>
      <c r="G13" s="120"/>
    </row>
    <row r="14" spans="1:9" x14ac:dyDescent="0.25">
      <c r="A14">
        <v>12</v>
      </c>
      <c r="B14" t="s">
        <v>521</v>
      </c>
      <c r="H14" s="118"/>
    </row>
    <row r="15" spans="1:9" x14ac:dyDescent="0.25">
      <c r="A15">
        <v>13</v>
      </c>
      <c r="B15" t="s">
        <v>529</v>
      </c>
    </row>
    <row r="16" spans="1:9" x14ac:dyDescent="0.25">
      <c r="A16">
        <v>14</v>
      </c>
      <c r="B16" t="s">
        <v>472</v>
      </c>
    </row>
    <row r="17" spans="1:14" x14ac:dyDescent="0.25">
      <c r="A17">
        <v>15</v>
      </c>
      <c r="B17" t="s">
        <v>541</v>
      </c>
    </row>
    <row r="18" spans="1:14" x14ac:dyDescent="0.25">
      <c r="A18">
        <v>16</v>
      </c>
      <c r="B18" t="s">
        <v>489</v>
      </c>
    </row>
    <row r="19" spans="1:14" x14ac:dyDescent="0.25">
      <c r="A19">
        <v>17</v>
      </c>
      <c r="B19" t="s">
        <v>548</v>
      </c>
    </row>
    <row r="20" spans="1:14" ht="15.75" thickBot="1" x14ac:dyDescent="0.3">
      <c r="A20">
        <v>18</v>
      </c>
      <c r="B20" t="s">
        <v>542</v>
      </c>
    </row>
    <row r="21" spans="1:14" ht="15.75" thickBot="1" x14ac:dyDescent="0.3">
      <c r="A21">
        <v>19</v>
      </c>
      <c r="B21" t="s">
        <v>547</v>
      </c>
      <c r="H21" s="126"/>
      <c r="N21" t="s">
        <v>587</v>
      </c>
    </row>
    <row r="22" spans="1:14" ht="15.75" thickBot="1" x14ac:dyDescent="0.3">
      <c r="A22">
        <v>20</v>
      </c>
      <c r="B22" t="s">
        <v>546</v>
      </c>
    </row>
    <row r="23" spans="1:14" ht="15.75" thickBot="1" x14ac:dyDescent="0.3">
      <c r="A23">
        <v>21</v>
      </c>
      <c r="B23" t="s">
        <v>544</v>
      </c>
      <c r="I23" s="124"/>
    </row>
    <row r="24" spans="1:14" x14ac:dyDescent="0.25">
      <c r="A24">
        <v>22</v>
      </c>
      <c r="B24" t="s">
        <v>555</v>
      </c>
      <c r="L24" s="121"/>
    </row>
    <row r="25" spans="1:14" x14ac:dyDescent="0.25">
      <c r="A25">
        <v>23</v>
      </c>
      <c r="B25" t="s">
        <v>556</v>
      </c>
    </row>
    <row r="26" spans="1:14" ht="15.75" thickBot="1" x14ac:dyDescent="0.3">
      <c r="A26">
        <v>24</v>
      </c>
      <c r="B26" t="s">
        <v>557</v>
      </c>
      <c r="K26" s="122"/>
    </row>
    <row r="27" spans="1:14" ht="15.75" thickBot="1" x14ac:dyDescent="0.3">
      <c r="A27">
        <v>25</v>
      </c>
      <c r="B27" t="s">
        <v>558</v>
      </c>
      <c r="L27" s="125"/>
    </row>
    <row r="28" spans="1:14" ht="15.75" thickBot="1" x14ac:dyDescent="0.3">
      <c r="A28">
        <v>26</v>
      </c>
      <c r="B28" t="s">
        <v>559</v>
      </c>
    </row>
    <row r="29" spans="1:14" ht="15.75" thickBot="1" x14ac:dyDescent="0.3">
      <c r="A29">
        <v>27</v>
      </c>
      <c r="B29" t="s">
        <v>560</v>
      </c>
      <c r="I29" s="125"/>
    </row>
    <row r="30" spans="1:14" ht="15.75" thickBot="1" x14ac:dyDescent="0.3">
      <c r="A30">
        <v>28</v>
      </c>
      <c r="B30" t="s">
        <v>561</v>
      </c>
      <c r="I30" s="127"/>
    </row>
    <row r="31" spans="1:14" ht="15.75" thickBot="1" x14ac:dyDescent="0.3">
      <c r="A31">
        <v>29</v>
      </c>
      <c r="B31" t="s">
        <v>562</v>
      </c>
    </row>
    <row r="32" spans="1:14" ht="15.75" thickBot="1" x14ac:dyDescent="0.3">
      <c r="A32">
        <v>30</v>
      </c>
      <c r="B32" t="s">
        <v>563</v>
      </c>
      <c r="I32" s="126"/>
    </row>
    <row r="34" spans="1:16" x14ac:dyDescent="0.25">
      <c r="A34">
        <v>31</v>
      </c>
      <c r="B34" t="s">
        <v>500</v>
      </c>
    </row>
    <row r="38" spans="1:16" x14ac:dyDescent="0.25">
      <c r="C38" t="s">
        <v>11</v>
      </c>
    </row>
    <row r="39" spans="1:16" x14ac:dyDescent="0.25">
      <c r="B39" t="s">
        <v>514</v>
      </c>
      <c r="O39" s="123">
        <v>41</v>
      </c>
    </row>
    <row r="40" spans="1:16" x14ac:dyDescent="0.25">
      <c r="B40" t="s">
        <v>513</v>
      </c>
      <c r="O40" s="123">
        <v>112.8</v>
      </c>
      <c r="P40">
        <f>O39+O40</f>
        <v>153.80000000000001</v>
      </c>
    </row>
    <row r="41" spans="1:16" x14ac:dyDescent="0.25">
      <c r="B41" t="s">
        <v>530</v>
      </c>
      <c r="O41" s="123">
        <v>577.70000000000005</v>
      </c>
      <c r="P41" s="136">
        <f>O41+O45+O46</f>
        <v>1394</v>
      </c>
    </row>
    <row r="42" spans="1:16" x14ac:dyDescent="0.25">
      <c r="B42" t="s">
        <v>550</v>
      </c>
      <c r="O42">
        <v>111.4</v>
      </c>
      <c r="P42">
        <f>O42+O43+O44</f>
        <v>262.20000000000005</v>
      </c>
    </row>
    <row r="43" spans="1:16" x14ac:dyDescent="0.25">
      <c r="B43" t="s">
        <v>551</v>
      </c>
      <c r="O43">
        <v>74.900000000000006</v>
      </c>
    </row>
    <row r="44" spans="1:16" x14ac:dyDescent="0.25">
      <c r="B44" t="s">
        <v>549</v>
      </c>
      <c r="O44">
        <v>75.900000000000006</v>
      </c>
    </row>
    <row r="45" spans="1:16" x14ac:dyDescent="0.25">
      <c r="B45" t="s">
        <v>577</v>
      </c>
      <c r="O45">
        <v>314</v>
      </c>
    </row>
    <row r="46" spans="1:16" ht="15.75" thickBot="1" x14ac:dyDescent="0.3">
      <c r="B46" t="s">
        <v>533</v>
      </c>
      <c r="O46" s="123">
        <v>502.3</v>
      </c>
    </row>
    <row r="47" spans="1:16" ht="15.75" thickBot="1" x14ac:dyDescent="0.3">
      <c r="O47" s="129">
        <f>SUM(O39:O46)</f>
        <v>1809.9999999999998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2-ТЭО</vt:lpstr>
      <vt:lpstr>капрем, снос 2025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Горячевская Ирина Павловна</cp:lastModifiedBy>
  <cp:lastPrinted>2024-09-27T06:14:10Z</cp:lastPrinted>
  <dcterms:created xsi:type="dcterms:W3CDTF">2019-10-14T07:16:42Z</dcterms:created>
  <dcterms:modified xsi:type="dcterms:W3CDTF">2025-03-20T13:32:23Z</dcterms:modified>
</cp:coreProperties>
</file>