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8" windowWidth="14808" windowHeight="7716"/>
  </bookViews>
  <sheets>
    <sheet name="9 месяцев" sheetId="5" r:id="rId1"/>
  </sheets>
  <definedNames>
    <definedName name="_xlnm.Print_Titles" localSheetId="0">'9 месяцев'!$4:$5</definedName>
    <definedName name="_xlnm.Print_Area" localSheetId="0">'9 месяцев'!$A$1:$F$88</definedName>
  </definedNames>
  <calcPr calcId="162913"/>
</workbook>
</file>

<file path=xl/calcChain.xml><?xml version="1.0" encoding="utf-8"?>
<calcChain xmlns="http://schemas.openxmlformats.org/spreadsheetml/2006/main">
  <c r="D86" i="5" l="1"/>
  <c r="E86" i="5"/>
  <c r="C86" i="5"/>
  <c r="E88" i="5"/>
  <c r="F88" i="5"/>
  <c r="F78" i="5"/>
  <c r="F79" i="5"/>
  <c r="D79" i="5"/>
  <c r="D78" i="5" s="1"/>
  <c r="E79" i="5"/>
  <c r="E78" i="5" s="1"/>
  <c r="C78" i="5"/>
  <c r="C79" i="5"/>
  <c r="F81" i="5"/>
  <c r="E81" i="5"/>
  <c r="F80" i="5"/>
  <c r="E80" i="5"/>
  <c r="D52" i="5"/>
  <c r="C52" i="5"/>
  <c r="E75" i="5"/>
  <c r="F75" i="5"/>
  <c r="E70" i="5"/>
  <c r="F70" i="5"/>
  <c r="E66" i="5"/>
  <c r="F66" i="5"/>
  <c r="D47" i="5"/>
  <c r="C47" i="5"/>
  <c r="E51" i="5"/>
  <c r="F51" i="5"/>
  <c r="D15" i="5"/>
  <c r="F87" i="5" l="1"/>
  <c r="E87" i="5"/>
  <c r="F86" i="5"/>
  <c r="F85" i="5"/>
  <c r="E85" i="5"/>
  <c r="F84" i="5"/>
  <c r="E84" i="5"/>
  <c r="E83" i="5" s="1"/>
  <c r="E82" i="5" s="1"/>
  <c r="D83" i="5"/>
  <c r="C83" i="5"/>
  <c r="C82" i="5" s="1"/>
  <c r="C77" i="5" s="1"/>
  <c r="F74" i="5"/>
  <c r="E74" i="5"/>
  <c r="F73" i="5"/>
  <c r="E73" i="5"/>
  <c r="F72" i="5"/>
  <c r="E72" i="5"/>
  <c r="F71" i="5"/>
  <c r="E71" i="5"/>
  <c r="F69" i="5"/>
  <c r="E69" i="5"/>
  <c r="F68" i="5"/>
  <c r="E68" i="5"/>
  <c r="F67" i="5"/>
  <c r="E67" i="5"/>
  <c r="F65" i="5"/>
  <c r="E65" i="5"/>
  <c r="F64" i="5"/>
  <c r="E64" i="5"/>
  <c r="F63" i="5"/>
  <c r="E63" i="5"/>
  <c r="F62" i="5"/>
  <c r="E62" i="5"/>
  <c r="F61" i="5"/>
  <c r="E61" i="5"/>
  <c r="F60" i="5"/>
  <c r="E60" i="5"/>
  <c r="F59" i="5"/>
  <c r="E59" i="5"/>
  <c r="F58" i="5"/>
  <c r="E58" i="5"/>
  <c r="F57" i="5"/>
  <c r="E57" i="5"/>
  <c r="F56" i="5"/>
  <c r="E56" i="5"/>
  <c r="F55" i="5"/>
  <c r="E55" i="5"/>
  <c r="F54" i="5"/>
  <c r="E54" i="5"/>
  <c r="F53" i="5"/>
  <c r="E53" i="5"/>
  <c r="F50" i="5"/>
  <c r="E50" i="5"/>
  <c r="F49" i="5"/>
  <c r="E49" i="5"/>
  <c r="F48" i="5"/>
  <c r="E48" i="5"/>
  <c r="F47" i="5"/>
  <c r="F46" i="5"/>
  <c r="E46" i="5"/>
  <c r="F45" i="5"/>
  <c r="E45" i="5"/>
  <c r="F44" i="5"/>
  <c r="E44" i="5"/>
  <c r="F43" i="5"/>
  <c r="E43" i="5"/>
  <c r="D42" i="5"/>
  <c r="C42" i="5"/>
  <c r="F41" i="5"/>
  <c r="E41" i="5"/>
  <c r="F40" i="5"/>
  <c r="E40" i="5"/>
  <c r="D40" i="5"/>
  <c r="C40" i="5"/>
  <c r="D39" i="5"/>
  <c r="C39" i="5"/>
  <c r="F38" i="5"/>
  <c r="E38" i="5"/>
  <c r="F37" i="5"/>
  <c r="E37" i="5"/>
  <c r="F36" i="5"/>
  <c r="E36" i="5"/>
  <c r="F35" i="5"/>
  <c r="E35" i="5"/>
  <c r="F34" i="5"/>
  <c r="E34" i="5"/>
  <c r="D33" i="5"/>
  <c r="D32" i="5" s="1"/>
  <c r="C33" i="5"/>
  <c r="F33" i="5" s="1"/>
  <c r="F31" i="5"/>
  <c r="E31" i="5"/>
  <c r="F30" i="5"/>
  <c r="E30" i="5"/>
  <c r="F29" i="5"/>
  <c r="E29" i="5"/>
  <c r="F28" i="5"/>
  <c r="E28" i="5"/>
  <c r="F27" i="5"/>
  <c r="E27" i="5"/>
  <c r="F26" i="5"/>
  <c r="E26" i="5"/>
  <c r="F25" i="5"/>
  <c r="E25" i="5"/>
  <c r="F24" i="5"/>
  <c r="D24" i="5"/>
  <c r="C24" i="5"/>
  <c r="F23" i="5"/>
  <c r="E23" i="5"/>
  <c r="E22" i="5" s="1"/>
  <c r="F22" i="5"/>
  <c r="D22" i="5"/>
  <c r="C22" i="5"/>
  <c r="F21" i="5"/>
  <c r="E21" i="5"/>
  <c r="F20" i="5"/>
  <c r="E20" i="5"/>
  <c r="F19" i="5"/>
  <c r="E19" i="5"/>
  <c r="D18" i="5"/>
  <c r="C18" i="5"/>
  <c r="F17" i="5"/>
  <c r="E17" i="5"/>
  <c r="F16" i="5"/>
  <c r="E16" i="5"/>
  <c r="F15" i="5"/>
  <c r="E15" i="5"/>
  <c r="F14" i="5"/>
  <c r="E14" i="5"/>
  <c r="D13" i="5"/>
  <c r="C13" i="5"/>
  <c r="F12" i="5"/>
  <c r="E12" i="5"/>
  <c r="F11" i="5"/>
  <c r="E11" i="5"/>
  <c r="F10" i="5"/>
  <c r="E10" i="5"/>
  <c r="F9" i="5"/>
  <c r="E9" i="5"/>
  <c r="D8" i="5"/>
  <c r="C8" i="5"/>
  <c r="F83" i="5" l="1"/>
  <c r="E77" i="5"/>
  <c r="E76" i="5" s="1"/>
  <c r="E52" i="5"/>
  <c r="E24" i="5"/>
  <c r="E33" i="5"/>
  <c r="E32" i="5" s="1"/>
  <c r="F52" i="5"/>
  <c r="E47" i="5"/>
  <c r="E8" i="5"/>
  <c r="E13" i="5"/>
  <c r="E42" i="5"/>
  <c r="E39" i="5" s="1"/>
  <c r="F42" i="5"/>
  <c r="F39" i="5"/>
  <c r="C32" i="5"/>
  <c r="F32" i="5" s="1"/>
  <c r="F18" i="5"/>
  <c r="C7" i="5"/>
  <c r="E18" i="5"/>
  <c r="F13" i="5"/>
  <c r="F8" i="5"/>
  <c r="D7" i="5"/>
  <c r="D82" i="5"/>
  <c r="D77" i="5" l="1"/>
  <c r="D76" i="5" s="1"/>
  <c r="D6" i="5" s="1"/>
  <c r="F82" i="5"/>
  <c r="E7" i="5"/>
  <c r="E6" i="5" s="1"/>
  <c r="F7" i="5"/>
  <c r="C76" i="5"/>
  <c r="F77" i="5" l="1"/>
  <c r="F76" i="5"/>
  <c r="C6" i="5"/>
  <c r="F6" i="5" s="1"/>
</calcChain>
</file>

<file path=xl/sharedStrings.xml><?xml version="1.0" encoding="utf-8"?>
<sst xmlns="http://schemas.openxmlformats.org/spreadsheetml/2006/main" count="174" uniqueCount="165">
  <si>
    <t>Код бюджетной классификации Российской Федерации</t>
  </si>
  <si>
    <t>ВСЕГО ДОХОДОВ</t>
  </si>
  <si>
    <t>182 1 01 02010 01 0000 110</t>
  </si>
  <si>
    <t>182 1 01 02020 01 0000 110</t>
  </si>
  <si>
    <t>182 1 01 02030 01 0000 110</t>
  </si>
  <si>
    <t>182 1 05 02010 02 0000 110</t>
  </si>
  <si>
    <t>182 1 05 03010 01 0000 110</t>
  </si>
  <si>
    <t>182 1 05 04020 02 0000 110</t>
  </si>
  <si>
    <t>182 1 06 06033 05 0000 110</t>
  </si>
  <si>
    <t>005 1 11 05013 05 0000 120</t>
  </si>
  <si>
    <t>005 1 11 05013 13 0000 120</t>
  </si>
  <si>
    <t>042 1 11 05025 05 0000 120</t>
  </si>
  <si>
    <t>048 1 12 01010 01 0000 120</t>
  </si>
  <si>
    <t>048 1 12 01030 01 0000 120</t>
  </si>
  <si>
    <t>048 1 12 01070 01 0000 120</t>
  </si>
  <si>
    <t>Исполнено, тыс.руб.</t>
  </si>
  <si>
    <t>Показатели исполнения</t>
  </si>
  <si>
    <t>процент исполнения, %</t>
  </si>
  <si>
    <t>отклонение ("-" неисполнено, "+" перевыполнение плана), тыс.руб.</t>
  </si>
  <si>
    <t>042 1 11 09045 05 0000 120</t>
  </si>
  <si>
    <t>048 1 12 01041 01 0000 120</t>
  </si>
  <si>
    <t>Наименование статьи дохода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</si>
  <si>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</si>
  <si>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</si>
  <si>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</si>
  <si>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</si>
  <si>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</si>
  <si>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</si>
  <si>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Земельный налог с организаций, обладающих земельным участком, расположенным в границах межселенных территорий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</si>
  <si>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</si>
  <si>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</si>
  <si>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</si>
  <si>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</si>
  <si>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</si>
  <si>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</si>
  <si>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</si>
  <si>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</si>
  <si>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</si>
  <si>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</si>
  <si>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</si>
  <si>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</si>
  <si>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</si>
  <si>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</si>
  <si>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000 8 50 00000 00 0000 000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</si>
  <si>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</si>
  <si>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</si>
  <si>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</si>
  <si>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</si>
  <si>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000 1 05 00000 00 0000 000</t>
  </si>
  <si>
    <t>Налоги на совокупный доход</t>
  </si>
  <si>
    <t>000 1 06 00000 00 0000 000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</si>
  <si>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</si>
  <si>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</si>
  <si>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</si>
  <si>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034 111 05035 05 0000 120</t>
  </si>
  <si>
    <t>042 111 05075 05 0000 120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</si>
  <si>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</si>
  <si>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</si>
  <si>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</si>
  <si>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</si>
  <si>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</si>
  <si>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</si>
  <si>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</si>
  <si>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</si>
  <si>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034 113 02065 05 0000 130</t>
  </si>
  <si>
    <t>034 113 02995 05 0000 130</t>
  </si>
  <si>
    <t>000 1 16 00000 00 0000 000</t>
  </si>
  <si>
    <t>Штрафы, санкции, возмещение ущерба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</si>
  <si>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</si>
  <si>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</si>
  <si>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</si>
  <si>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</si>
  <si>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000 2 02 30000 00 0000 150</t>
  </si>
  <si>
    <t>Субвенции бюджетам бюджетной системы Российской Федерации</t>
  </si>
  <si>
    <t>000 2 02 30024 05 0000 150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</si>
  <si>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</si>
  <si>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034 2 02 30024 05 0000 150</t>
  </si>
  <si>
    <t>000 2 02 40000 00 0000 150</t>
  </si>
  <si>
    <t>Иные межбюджетные трансферты</t>
  </si>
  <si>
    <t>046 2 02 40014 05 0000 150</t>
  </si>
  <si>
    <t>182 1 06 01030 05 0000 110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</si>
  <si>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</si>
  <si>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019 113 02995 05 0000 130</t>
  </si>
  <si>
    <t>034 1 16 07010 05 0000 140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</si>
  <si>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</si>
  <si>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034 1 16 07090 05 0000 140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</si>
  <si>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</si>
  <si>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</si>
  <si>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188 1 16 10123 01 0000 140</t>
  </si>
  <si>
    <t>182 1 05 01011 01 0000 110</t>
  </si>
  <si>
    <t>Налог, взимаемый с налогоплательщиков, выбравших в качестве объекта налогообложения доходы</t>
  </si>
  <si>
    <t>000 1 08 00000 00 0000 000</t>
  </si>
  <si>
    <t>182 1 08 03010 01 0000 110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</si>
  <si>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</si>
  <si>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</si>
  <si>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000 1 14 00000 00 0000 000 </t>
  </si>
  <si>
    <t>Доходы от продажи материальных и нематериальных активов</t>
  </si>
  <si>
    <t>005 1 14 06013 05 0000 430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</si>
  <si>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</si>
  <si>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</si>
  <si>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</si>
  <si>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010 1 16 01053 01 0000 140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</si>
  <si>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</si>
  <si>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</si>
  <si>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</si>
  <si>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</si>
  <si>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</si>
  <si>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</si>
  <si>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010 1 16 01203 01 0000 140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</si>
  <si>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</si>
  <si>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</si>
  <si>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</si>
  <si>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</si>
  <si>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042 1 11 09080 05 0000 120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</si>
  <si>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</si>
  <si>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048 1 12 01042 01 0000 120</t>
  </si>
  <si>
    <t>Плата за размещение твердых коммунальных отходов</t>
  </si>
  <si>
    <t>000 1 13 01000 00 0000 130</t>
  </si>
  <si>
    <t xml:space="preserve">Доходы от оказания платных услуг (работ) </t>
  </si>
  <si>
    <t>034 1 13 01995 05 0000 130</t>
  </si>
  <si>
    <t>Прочие доходы от оказания платных услуг (работ) получателями средств бюджетов муниципальных районов</t>
  </si>
  <si>
    <t>009 1 16 01083 01 0000 140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</si>
  <si>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</si>
  <si>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009 1 16 01093 01 0000 140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</si>
  <si>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</si>
  <si>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009 1 16 01133 01 0000 140</t>
  </si>
  <si>
    <t>009 1 16 01143 01 0000 140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</si>
  <si>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</si>
  <si>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046 1 16 01157 01 0000 140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</si>
  <si>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</si>
  <si>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009 1 16 01173 01 0000 140</t>
  </si>
  <si>
    <t>009 1 16 01193 01 0000 140</t>
  </si>
  <si>
    <t>009 1 16 01203 01 0000 140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</si>
  <si>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</si>
  <si>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034 2 02 35120 05 0000 150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</si>
  <si>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</si>
  <si>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040 113 02995 05 0000 130</t>
  </si>
  <si>
    <t>042 1 14 02053 05 0000 410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</si>
  <si>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</si>
  <si>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009 1 16 01053 01 0000 140</t>
  </si>
  <si>
    <t>009 1 16 01063 01 0000 140</t>
  </si>
  <si>
    <t>010 1 16 01073 01 0000 140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</si>
  <si>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</si>
  <si>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040 1 16 01154 01 0000 140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</si>
  <si>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</si>
  <si>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034 1 16 10061 05 0000 140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</si>
  <si>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</si>
  <si>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048 1 16 10123 01 0000 140</t>
  </si>
  <si>
    <t>Сведения об исполнении районного бюджета по доходам в разрезе видов доходов за девять месяцев 2022 года в сравнении с запланированными значениями на соответствующий период</t>
  </si>
  <si>
    <t>Кассовый план на девять месяцев                                          2022 года, тыс.руб.</t>
  </si>
  <si>
    <t>042 1 14 06025 05 0000 430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</si>
  <si>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</si>
  <si>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010 1 16 01193 01 0000 140</t>
  </si>
  <si>
    <t>042 1 16 07010 05 0000 140</t>
  </si>
  <si>
    <t>019 1 16 11050 01 0000 140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</si>
  <si>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</si>
  <si>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000 2 02 20000 00 0000 150</t>
  </si>
  <si>
    <t>Субсидии бюджетам бюджетной системы Российской Федерации (межбюджетные субсидии)</t>
  </si>
  <si>
    <t>000 2 02 29999 05 0000 150</t>
  </si>
  <si>
    <t>Прочие субсидии бюджетам муниципальных районов</t>
  </si>
  <si>
    <t>034 2 02 29999 05 0000 150</t>
  </si>
  <si>
    <t>Субсидии на организацию в границах поселения электро-, тепло- и водоснабжения населения, водоотведения в части подготовки объектов коммунальной инфраструктуры к осенне-зимнему периоду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</si>
  <si>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</si>
  <si>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034 2 02 49999 05 0000 150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</si>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</sst>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_р_._-;\-* #,##0.0_р_._-;_-* &quot;-&quot;??_р_._-;_-@_-"/>
    <numFmt numFmtId="167" formatCode="#,##0.0"/>
    <numFmt numFmtId="168" formatCode="_-* #,##0.0\ _₽_-;\-* #,##0.0\ _₽_-;_-* &quot;-&quot;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</cellStyleXfs>
  <cellXfs count="39">
    <xf numFmtId="0" fontId="0" fillId="0" borderId="0" xfId="0"/>
    <xf numFmtId="166" fontId="2" fillId="0" borderId="1" xfId="1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6" fillId="2" borderId="0" xfId="0" applyFont="1" applyFill="1" applyBorder="1" applyAlignment="1">
      <alignment wrapText="1"/>
    </xf>
    <xf numFmtId="0" fontId="6" fillId="0" borderId="0" xfId="0" applyFont="1" applyFill="1"/>
    <xf numFmtId="0" fontId="6" fillId="2" borderId="0" xfId="0" applyFont="1" applyFill="1"/>
    <xf numFmtId="0" fontId="7" fillId="0" borderId="0" xfId="0" applyFont="1" applyFill="1"/>
    <xf numFmtId="0" fontId="7" fillId="2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2" applyFont="1" applyFill="1" applyBorder="1" applyAlignment="1">
      <alignment horizontal="center"/>
    </xf>
    <xf numFmtId="0" fontId="2" fillId="0" borderId="1" xfId="2" applyFont="1" applyFill="1" applyBorder="1" applyAlignment="1">
      <alignment horizontal="center"/>
    </xf>
    <xf numFmtId="167" fontId="2" fillId="0" borderId="4" xfId="0" applyNumberFormat="1" applyFont="1" applyFill="1" applyBorder="1" applyAlignment="1" applyProtection="1">
      <alignment wrapText="1"/>
      <protection locked="0"/>
    </xf>
    <xf numFmtId="0" fontId="3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168" fontId="2" fillId="0" borderId="1" xfId="1" applyNumberFormat="1" applyFont="1" applyFill="1" applyBorder="1" applyAlignment="1">
      <alignment horizontal="right"/>
    </xf>
    <xf numFmtId="165" fontId="3" fillId="0" borderId="1" xfId="1" applyNumberFormat="1" applyFont="1" applyFill="1" applyBorder="1" applyAlignment="1"/>
    <xf numFmtId="165" fontId="2" fillId="0" borderId="1" xfId="0" applyNumberFormat="1" applyFont="1" applyFill="1" applyBorder="1"/>
    <xf numFmtId="165" fontId="2" fillId="0" borderId="1" xfId="1" applyNumberFormat="1" applyFont="1" applyFill="1" applyBorder="1" applyAlignment="1"/>
    <xf numFmtId="165" fontId="3" fillId="0" borderId="1" xfId="0" applyNumberFormat="1" applyFont="1" applyFill="1" applyBorder="1"/>
    <xf numFmtId="165" fontId="3" fillId="0" borderId="1" xfId="0" applyNumberFormat="1" applyFont="1" applyFill="1" applyBorder="1" applyAlignment="1"/>
    <xf numFmtId="167" fontId="2" fillId="0" borderId="4" xfId="0" applyNumberFormat="1" applyFont="1" applyFill="1" applyBorder="1" applyAlignment="1" applyProtection="1">
      <alignment horizontal="left" wrapText="1"/>
      <protection locked="0"/>
    </xf>
    <xf numFmtId="0" fontId="6" fillId="2" borderId="0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4" xfId="2" applyNumberFormat="1" applyFont="1" applyFill="1" applyBorder="1" applyAlignment="1" applyProtection="1">
      <alignment horizontal="left" wrapText="1"/>
    </xf>
    <xf numFmtId="0" fontId="6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</cellXfs>
  <cellStyles count="4">
    <cellStyle name="Обычный" xfId="0" builtinId="0"/>
    <cellStyle name="Обычный_Лист1" xfId="2"/>
    <cellStyle name="Обычный_Лист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8"/>
  <sheetViews>
    <sheetView tabSelected="1" zoomScaleNormal="100" workbookViewId="0">
      <selection activeCell="A9" sqref="A9"/>
    </sheetView>
  </sheetViews>
  <sheetFormatPr defaultColWidth="9.109375" defaultRowHeight="13.8" x14ac:dyDescent="0.25"/>
  <cols>
    <col min="1" max="1" width="27.5546875" style="7" customWidth="1"/>
    <col min="2" max="2" width="48.6640625" style="2" customWidth="1"/>
    <col min="3" max="5" width="15.88671875" style="2" customWidth="1"/>
    <col min="6" max="6" width="12.88671875" style="2" customWidth="1"/>
    <col min="7" max="98" width="9.109375" style="2" customWidth="1"/>
    <col min="99" max="16384" width="9.109375" style="2"/>
  </cols>
  <sheetData>
    <row r="1" spans="1:6" x14ac:dyDescent="0.25">
      <c r="A1" s="31"/>
      <c r="B1" s="31"/>
      <c r="D1" s="3"/>
      <c r="F1" s="3"/>
    </row>
    <row r="2" spans="1:6" ht="30" customHeight="1" x14ac:dyDescent="0.25">
      <c r="A2" s="32" t="s">
        <v>148</v>
      </c>
      <c r="B2" s="32"/>
      <c r="C2" s="32"/>
      <c r="D2" s="32"/>
      <c r="E2" s="32"/>
      <c r="F2" s="32"/>
    </row>
    <row r="3" spans="1:6" x14ac:dyDescent="0.25">
      <c r="A3" s="25"/>
      <c r="B3" s="25"/>
      <c r="D3" s="25"/>
    </row>
    <row r="4" spans="1:6" s="6" customFormat="1" x14ac:dyDescent="0.25">
      <c r="A4" s="33" t="s">
        <v>0</v>
      </c>
      <c r="B4" s="35" t="s">
        <v>21</v>
      </c>
      <c r="C4" s="37" t="s">
        <v>149</v>
      </c>
      <c r="D4" s="37" t="s">
        <v>15</v>
      </c>
      <c r="E4" s="38" t="s">
        <v>16</v>
      </c>
      <c r="F4" s="38"/>
    </row>
    <row r="5" spans="1:6" s="6" customFormat="1" ht="69" x14ac:dyDescent="0.25">
      <c r="A5" s="34"/>
      <c r="B5" s="36"/>
      <c r="C5" s="37"/>
      <c r="D5" s="37"/>
      <c r="E5" s="1" t="s">
        <v>18</v>
      </c>
      <c r="F5" s="26" t="s">
        <v>17</v>
      </c>
    </row>
    <row r="6" spans="1:6" s="4" customFormat="1" x14ac:dyDescent="0.25">
      <c r="A6" s="8" t="s">
        <v>43</v>
      </c>
      <c r="B6" s="11" t="s">
        <v>1</v>
      </c>
      <c r="C6" s="22">
        <f>C7+C76</f>
        <v>965441.69999999984</v>
      </c>
      <c r="D6" s="22">
        <f>D7+D76</f>
        <v>1017958.1</v>
      </c>
      <c r="E6" s="22">
        <f>E7+E76</f>
        <v>52516.400000000067</v>
      </c>
      <c r="F6" s="19">
        <f>IF(C6=0,0,D6/C6*100)</f>
        <v>105.4396241637377</v>
      </c>
    </row>
    <row r="7" spans="1:6" s="4" customFormat="1" ht="13.8" customHeight="1" x14ac:dyDescent="0.25">
      <c r="A7" s="8" t="s">
        <v>44</v>
      </c>
      <c r="B7" s="8" t="s">
        <v>45</v>
      </c>
      <c r="C7" s="19">
        <f>C8+C13+C18+C22+C24+C32+C39+C47+C52</f>
        <v>860006.29999999981</v>
      </c>
      <c r="D7" s="19">
        <f>D8+D13+D18+D22+D24+D32+D39+D47+D52</f>
        <v>1007094.7999999999</v>
      </c>
      <c r="E7" s="19">
        <f>E8+E13+E18+E22+E24+E32+E39+E47+E52</f>
        <v>147088.50000000006</v>
      </c>
      <c r="F7" s="19">
        <f t="shared" ref="F7:F87" si="0">IF(C7=0,0,D7/C7*100)</f>
        <v>117.10318866268771</v>
      </c>
    </row>
    <row r="8" spans="1:6" s="5" customFormat="1" x14ac:dyDescent="0.25">
      <c r="A8" s="8" t="s">
        <v>46</v>
      </c>
      <c r="B8" s="9" t="s">
        <v>47</v>
      </c>
      <c r="C8" s="19">
        <f>SUM(C9:C12)</f>
        <v>521041</v>
      </c>
      <c r="D8" s="19">
        <f t="shared" ref="D8:E8" si="1">SUM(D9:D12)</f>
        <v>542356.80000000005</v>
      </c>
      <c r="E8" s="19">
        <f t="shared" si="1"/>
        <v>21315.800000000072</v>
      </c>
      <c r="F8" s="19">
        <f>IF(C8=0,0,D8/C8*100)</f>
        <v>104.09100243550893</v>
      </c>
    </row>
    <row r="9" spans="1:6" ht="82.8" x14ac:dyDescent="0.25">
      <c r="A9" s="27" t="s">
        <v>2</v>
      </c>
      <c r="B9" s="10" t="s">
        <v>22</v>
      </c>
      <c r="C9" s="18">
        <v>520110.6</v>
      </c>
      <c r="D9" s="18">
        <v>537022.30000000005</v>
      </c>
      <c r="E9" s="20">
        <f>D9-C9</f>
        <v>16911.70000000007</v>
      </c>
      <c r="F9" s="21">
        <f t="shared" si="0"/>
        <v>103.25155841853638</v>
      </c>
    </row>
    <row r="10" spans="1:6" ht="124.2" x14ac:dyDescent="0.25">
      <c r="A10" s="27" t="s">
        <v>3</v>
      </c>
      <c r="B10" s="10" t="s">
        <v>23</v>
      </c>
      <c r="C10" s="18">
        <v>0</v>
      </c>
      <c r="D10" s="18">
        <v>48.5</v>
      </c>
      <c r="E10" s="20">
        <f t="shared" ref="E10:E31" si="2">D10-C10</f>
        <v>48.5</v>
      </c>
      <c r="F10" s="21">
        <f t="shared" si="0"/>
        <v>0</v>
      </c>
    </row>
    <row r="11" spans="1:6" ht="55.2" x14ac:dyDescent="0.25">
      <c r="A11" s="27" t="s">
        <v>4</v>
      </c>
      <c r="B11" s="10" t="s">
        <v>24</v>
      </c>
      <c r="C11" s="18">
        <v>0</v>
      </c>
      <c r="D11" s="18">
        <v>1004.9</v>
      </c>
      <c r="E11" s="20">
        <f t="shared" si="2"/>
        <v>1004.9</v>
      </c>
      <c r="F11" s="21">
        <f t="shared" si="0"/>
        <v>0</v>
      </c>
    </row>
    <row r="12" spans="1:6" ht="96.6" x14ac:dyDescent="0.25">
      <c r="A12" s="27" t="s">
        <v>109</v>
      </c>
      <c r="B12" s="10" t="s">
        <v>110</v>
      </c>
      <c r="C12" s="18">
        <v>930.4</v>
      </c>
      <c r="D12" s="18">
        <v>4281.1000000000004</v>
      </c>
      <c r="E12" s="20">
        <f t="shared" si="2"/>
        <v>3350.7000000000003</v>
      </c>
      <c r="F12" s="21">
        <f t="shared" si="0"/>
        <v>460.13542562338785</v>
      </c>
    </row>
    <row r="13" spans="1:6" s="4" customFormat="1" ht="13.8" customHeight="1" x14ac:dyDescent="0.25">
      <c r="A13" s="8" t="s">
        <v>48</v>
      </c>
      <c r="B13" s="11" t="s">
        <v>49</v>
      </c>
      <c r="C13" s="19">
        <f>SUM(C14:C17)</f>
        <v>35040.5</v>
      </c>
      <c r="D13" s="19">
        <f>SUM(D14:D17)</f>
        <v>18600.5</v>
      </c>
      <c r="E13" s="19">
        <f>SUM(E14:E17)</f>
        <v>-16440</v>
      </c>
      <c r="F13" s="19">
        <f t="shared" si="0"/>
        <v>53.082861260541371</v>
      </c>
    </row>
    <row r="14" spans="1:6" s="6" customFormat="1" ht="27.6" customHeight="1" x14ac:dyDescent="0.25">
      <c r="A14" s="27" t="s">
        <v>89</v>
      </c>
      <c r="B14" s="10" t="s">
        <v>90</v>
      </c>
      <c r="C14" s="18">
        <v>25</v>
      </c>
      <c r="D14" s="18">
        <v>13</v>
      </c>
      <c r="E14" s="20">
        <f t="shared" ref="E14" si="3">D14-C14</f>
        <v>-12</v>
      </c>
      <c r="F14" s="21">
        <f t="shared" si="0"/>
        <v>52</v>
      </c>
    </row>
    <row r="15" spans="1:6" s="6" customFormat="1" ht="27.6" x14ac:dyDescent="0.25">
      <c r="A15" s="27" t="s">
        <v>5</v>
      </c>
      <c r="B15" s="10" t="s">
        <v>25</v>
      </c>
      <c r="C15" s="18">
        <v>0</v>
      </c>
      <c r="D15" s="18">
        <f>-97.7-0.1</f>
        <v>-97.8</v>
      </c>
      <c r="E15" s="20">
        <f t="shared" si="2"/>
        <v>-97.8</v>
      </c>
      <c r="F15" s="21">
        <f t="shared" si="0"/>
        <v>0</v>
      </c>
    </row>
    <row r="16" spans="1:6" s="6" customFormat="1" x14ac:dyDescent="0.25">
      <c r="A16" s="27" t="s">
        <v>6</v>
      </c>
      <c r="B16" s="10" t="s">
        <v>26</v>
      </c>
      <c r="C16" s="18">
        <v>34383.5</v>
      </c>
      <c r="D16" s="18">
        <v>17879.3</v>
      </c>
      <c r="E16" s="20">
        <f t="shared" si="2"/>
        <v>-16504.2</v>
      </c>
      <c r="F16" s="21">
        <f t="shared" si="0"/>
        <v>51.999650995390233</v>
      </c>
    </row>
    <row r="17" spans="1:6" s="6" customFormat="1" ht="41.4" x14ac:dyDescent="0.25">
      <c r="A17" s="27" t="s">
        <v>7</v>
      </c>
      <c r="B17" s="10" t="s">
        <v>27</v>
      </c>
      <c r="C17" s="18">
        <v>632</v>
      </c>
      <c r="D17" s="18">
        <v>806</v>
      </c>
      <c r="E17" s="20">
        <f t="shared" si="2"/>
        <v>174</v>
      </c>
      <c r="F17" s="21">
        <f t="shared" si="0"/>
        <v>127.53164556962024</v>
      </c>
    </row>
    <row r="18" spans="1:6" s="5" customFormat="1" ht="13.8" customHeight="1" x14ac:dyDescent="0.25">
      <c r="A18" s="8" t="s">
        <v>50</v>
      </c>
      <c r="B18" s="11" t="s">
        <v>51</v>
      </c>
      <c r="C18" s="22">
        <f>SUM(C19:C21)</f>
        <v>435.2</v>
      </c>
      <c r="D18" s="22">
        <f t="shared" ref="D18:E18" si="4">SUM(D19:D21)</f>
        <v>566.20000000000005</v>
      </c>
      <c r="E18" s="22">
        <f t="shared" si="4"/>
        <v>131.00000000000006</v>
      </c>
      <c r="F18" s="19">
        <f t="shared" si="0"/>
        <v>130.10110294117649</v>
      </c>
    </row>
    <row r="19" spans="1:6" ht="41.4" customHeight="1" x14ac:dyDescent="0.25">
      <c r="A19" s="27" t="s">
        <v>80</v>
      </c>
      <c r="B19" s="10" t="s">
        <v>81</v>
      </c>
      <c r="C19" s="18">
        <v>0</v>
      </c>
      <c r="D19" s="18">
        <v>19.100000000000001</v>
      </c>
      <c r="E19" s="20">
        <f t="shared" ref="E19:E21" si="5">D19-C19</f>
        <v>19.100000000000001</v>
      </c>
      <c r="F19" s="21">
        <f t="shared" si="0"/>
        <v>0</v>
      </c>
    </row>
    <row r="20" spans="1:6" ht="41.4" customHeight="1" x14ac:dyDescent="0.25">
      <c r="A20" s="27" t="s">
        <v>8</v>
      </c>
      <c r="B20" s="10" t="s">
        <v>28</v>
      </c>
      <c r="C20" s="18">
        <v>435.2</v>
      </c>
      <c r="D20" s="18">
        <v>545.70000000000005</v>
      </c>
      <c r="E20" s="20">
        <f t="shared" si="5"/>
        <v>110.50000000000006</v>
      </c>
      <c r="F20" s="21">
        <f t="shared" si="0"/>
        <v>125.39062500000003</v>
      </c>
    </row>
    <row r="21" spans="1:6" ht="41.4" x14ac:dyDescent="0.25">
      <c r="A21" s="27" t="s">
        <v>111</v>
      </c>
      <c r="B21" s="10" t="s">
        <v>112</v>
      </c>
      <c r="C21" s="18">
        <v>0</v>
      </c>
      <c r="D21" s="18">
        <v>1.4</v>
      </c>
      <c r="E21" s="20">
        <f t="shared" si="5"/>
        <v>1.4</v>
      </c>
      <c r="F21" s="21">
        <f t="shared" si="0"/>
        <v>0</v>
      </c>
    </row>
    <row r="22" spans="1:6" s="6" customFormat="1" x14ac:dyDescent="0.25">
      <c r="A22" s="8" t="s">
        <v>91</v>
      </c>
      <c r="B22" s="11" t="s">
        <v>93</v>
      </c>
      <c r="C22" s="22">
        <f>C23</f>
        <v>0</v>
      </c>
      <c r="D22" s="22">
        <f t="shared" ref="D22:E22" si="6">D23</f>
        <v>65.8</v>
      </c>
      <c r="E22" s="22">
        <f t="shared" si="6"/>
        <v>65.8</v>
      </c>
      <c r="F22" s="19">
        <f t="shared" si="0"/>
        <v>0</v>
      </c>
    </row>
    <row r="23" spans="1:6" s="6" customFormat="1" ht="55.2" x14ac:dyDescent="0.25">
      <c r="A23" s="27" t="s">
        <v>92</v>
      </c>
      <c r="B23" s="10" t="s">
        <v>94</v>
      </c>
      <c r="C23" s="20">
        <v>0</v>
      </c>
      <c r="D23" s="20">
        <v>65.8</v>
      </c>
      <c r="E23" s="20">
        <f t="shared" ref="E23" si="7">D23-C23</f>
        <v>65.8</v>
      </c>
      <c r="F23" s="21">
        <f t="shared" si="0"/>
        <v>0</v>
      </c>
    </row>
    <row r="24" spans="1:6" s="5" customFormat="1" ht="41.4" customHeight="1" x14ac:dyDescent="0.25">
      <c r="A24" s="8" t="s">
        <v>52</v>
      </c>
      <c r="B24" s="11" t="s">
        <v>53</v>
      </c>
      <c r="C24" s="19">
        <f>SUM(C25:C31)</f>
        <v>242698.19999999998</v>
      </c>
      <c r="D24" s="19">
        <f t="shared" ref="D24:E24" si="8">SUM(D25:D31)</f>
        <v>401853.89999999997</v>
      </c>
      <c r="E24" s="19">
        <f t="shared" si="8"/>
        <v>159155.70000000001</v>
      </c>
      <c r="F24" s="19">
        <f t="shared" si="0"/>
        <v>165.57761862263501</v>
      </c>
    </row>
    <row r="25" spans="1:6" ht="96.6" customHeight="1" x14ac:dyDescent="0.25">
      <c r="A25" s="27" t="s">
        <v>9</v>
      </c>
      <c r="B25" s="10" t="s">
        <v>29</v>
      </c>
      <c r="C25" s="18">
        <v>233750.8</v>
      </c>
      <c r="D25" s="18">
        <v>392134.3</v>
      </c>
      <c r="E25" s="20">
        <f t="shared" si="2"/>
        <v>158383.5</v>
      </c>
      <c r="F25" s="21">
        <f t="shared" si="0"/>
        <v>167.75741516178769</v>
      </c>
    </row>
    <row r="26" spans="1:6" ht="82.8" customHeight="1" x14ac:dyDescent="0.25">
      <c r="A26" s="27" t="s">
        <v>10</v>
      </c>
      <c r="B26" s="10" t="s">
        <v>30</v>
      </c>
      <c r="C26" s="18">
        <v>2142.1999999999998</v>
      </c>
      <c r="D26" s="18">
        <v>2892.2</v>
      </c>
      <c r="E26" s="20">
        <f t="shared" si="2"/>
        <v>750</v>
      </c>
      <c r="F26" s="21">
        <f t="shared" si="0"/>
        <v>135.01073662589863</v>
      </c>
    </row>
    <row r="27" spans="1:6" ht="82.8" customHeight="1" x14ac:dyDescent="0.25">
      <c r="A27" s="27" t="s">
        <v>11</v>
      </c>
      <c r="B27" s="10" t="s">
        <v>31</v>
      </c>
      <c r="C27" s="18">
        <v>5982.4</v>
      </c>
      <c r="D27" s="18">
        <v>6127.6</v>
      </c>
      <c r="E27" s="20">
        <f t="shared" si="2"/>
        <v>145.20000000000073</v>
      </c>
      <c r="F27" s="21">
        <f t="shared" si="0"/>
        <v>102.42711955068202</v>
      </c>
    </row>
    <row r="28" spans="1:6" ht="69" customHeight="1" x14ac:dyDescent="0.25">
      <c r="A28" s="27" t="s">
        <v>54</v>
      </c>
      <c r="B28" s="10" t="s">
        <v>32</v>
      </c>
      <c r="C28" s="18">
        <v>88.9</v>
      </c>
      <c r="D28" s="18">
        <v>93.8</v>
      </c>
      <c r="E28" s="20">
        <f t="shared" si="2"/>
        <v>4.8999999999999915</v>
      </c>
      <c r="F28" s="21">
        <f t="shared" si="0"/>
        <v>105.51181102362204</v>
      </c>
    </row>
    <row r="29" spans="1:6" ht="41.4" customHeight="1" x14ac:dyDescent="0.25">
      <c r="A29" s="27" t="s">
        <v>55</v>
      </c>
      <c r="B29" s="10" t="s">
        <v>33</v>
      </c>
      <c r="C29" s="18">
        <v>276.7</v>
      </c>
      <c r="D29" s="18">
        <v>261.8</v>
      </c>
      <c r="E29" s="20">
        <f t="shared" si="2"/>
        <v>-14.899999999999977</v>
      </c>
      <c r="F29" s="21">
        <f t="shared" si="0"/>
        <v>94.615106613661013</v>
      </c>
    </row>
    <row r="30" spans="1:6" ht="82.8" customHeight="1" x14ac:dyDescent="0.25">
      <c r="A30" s="27" t="s">
        <v>19</v>
      </c>
      <c r="B30" s="10" t="s">
        <v>34</v>
      </c>
      <c r="C30" s="18">
        <v>296.39999999999998</v>
      </c>
      <c r="D30" s="18">
        <v>233.4</v>
      </c>
      <c r="E30" s="20">
        <f t="shared" si="2"/>
        <v>-62.999999999999972</v>
      </c>
      <c r="F30" s="21">
        <f t="shared" si="0"/>
        <v>78.744939271255063</v>
      </c>
    </row>
    <row r="31" spans="1:6" ht="110.4" x14ac:dyDescent="0.25">
      <c r="A31" s="27" t="s">
        <v>113</v>
      </c>
      <c r="B31" s="10" t="s">
        <v>114</v>
      </c>
      <c r="C31" s="18">
        <v>160.80000000000001</v>
      </c>
      <c r="D31" s="18">
        <v>110.8</v>
      </c>
      <c r="E31" s="20">
        <f t="shared" si="2"/>
        <v>-50.000000000000014</v>
      </c>
      <c r="F31" s="21">
        <f t="shared" si="0"/>
        <v>68.905472636815915</v>
      </c>
    </row>
    <row r="32" spans="1:6" s="4" customFormat="1" x14ac:dyDescent="0.25">
      <c r="A32" s="8" t="s">
        <v>56</v>
      </c>
      <c r="B32" s="11" t="s">
        <v>57</v>
      </c>
      <c r="C32" s="19">
        <f t="shared" ref="C32:E32" si="9">C33</f>
        <v>49721.2</v>
      </c>
      <c r="D32" s="19">
        <f t="shared" si="9"/>
        <v>32564.1</v>
      </c>
      <c r="E32" s="19">
        <f t="shared" si="9"/>
        <v>-17157.099999999999</v>
      </c>
      <c r="F32" s="19">
        <f t="shared" si="0"/>
        <v>65.493391149047085</v>
      </c>
    </row>
    <row r="33" spans="1:6" s="6" customFormat="1" ht="27.6" customHeight="1" x14ac:dyDescent="0.25">
      <c r="A33" s="27" t="s">
        <v>58</v>
      </c>
      <c r="B33" s="10" t="s">
        <v>59</v>
      </c>
      <c r="C33" s="20">
        <f>SUM(C34:C38)</f>
        <v>49721.2</v>
      </c>
      <c r="D33" s="20">
        <f>SUM(D34:D38)</f>
        <v>32564.1</v>
      </c>
      <c r="E33" s="20">
        <f>SUM(E34:E38)</f>
        <v>-17157.099999999999</v>
      </c>
      <c r="F33" s="21">
        <f t="shared" si="0"/>
        <v>65.493391149047085</v>
      </c>
    </row>
    <row r="34" spans="1:6" s="6" customFormat="1" ht="27.6" x14ac:dyDescent="0.25">
      <c r="A34" s="27" t="s">
        <v>12</v>
      </c>
      <c r="B34" s="10" t="s">
        <v>35</v>
      </c>
      <c r="C34" s="18">
        <v>5144.8999999999996</v>
      </c>
      <c r="D34" s="18">
        <v>4155.7</v>
      </c>
      <c r="E34" s="20">
        <f t="shared" ref="E34:E38" si="10">D34-C34</f>
        <v>-989.19999999999982</v>
      </c>
      <c r="F34" s="21">
        <f t="shared" si="0"/>
        <v>80.773192870609734</v>
      </c>
    </row>
    <row r="35" spans="1:6" s="6" customFormat="1" ht="27.6" x14ac:dyDescent="0.25">
      <c r="A35" s="27" t="s">
        <v>13</v>
      </c>
      <c r="B35" s="10" t="s">
        <v>36</v>
      </c>
      <c r="C35" s="18">
        <v>11.7</v>
      </c>
      <c r="D35" s="18">
        <v>2</v>
      </c>
      <c r="E35" s="20">
        <f t="shared" si="10"/>
        <v>-9.6999999999999993</v>
      </c>
      <c r="F35" s="21">
        <f t="shared" si="0"/>
        <v>17.094017094017094</v>
      </c>
    </row>
    <row r="36" spans="1:6" s="6" customFormat="1" x14ac:dyDescent="0.25">
      <c r="A36" s="27" t="s">
        <v>20</v>
      </c>
      <c r="B36" s="10" t="s">
        <v>37</v>
      </c>
      <c r="C36" s="18">
        <v>12026.1</v>
      </c>
      <c r="D36" s="18">
        <v>9739.6</v>
      </c>
      <c r="E36" s="20">
        <f t="shared" si="10"/>
        <v>-2286.5</v>
      </c>
      <c r="F36" s="21">
        <f t="shared" si="0"/>
        <v>80.987186203341068</v>
      </c>
    </row>
    <row r="37" spans="1:6" s="6" customFormat="1" x14ac:dyDescent="0.25">
      <c r="A37" s="27" t="s">
        <v>115</v>
      </c>
      <c r="B37" s="10" t="s">
        <v>116</v>
      </c>
      <c r="C37" s="18">
        <v>0</v>
      </c>
      <c r="D37" s="18">
        <v>2.4</v>
      </c>
      <c r="E37" s="20">
        <f t="shared" si="10"/>
        <v>2.4</v>
      </c>
      <c r="F37" s="21">
        <f t="shared" si="0"/>
        <v>0</v>
      </c>
    </row>
    <row r="38" spans="1:6" s="6" customFormat="1" ht="41.4" customHeight="1" x14ac:dyDescent="0.25">
      <c r="A38" s="27" t="s">
        <v>14</v>
      </c>
      <c r="B38" s="10" t="s">
        <v>38</v>
      </c>
      <c r="C38" s="18">
        <v>32538.5</v>
      </c>
      <c r="D38" s="18">
        <v>18664.400000000001</v>
      </c>
      <c r="E38" s="20">
        <f t="shared" si="10"/>
        <v>-13874.099999999999</v>
      </c>
      <c r="F38" s="21">
        <f t="shared" si="0"/>
        <v>57.360972386557464</v>
      </c>
    </row>
    <row r="39" spans="1:6" s="4" customFormat="1" ht="27.6" x14ac:dyDescent="0.25">
      <c r="A39" s="12" t="s">
        <v>60</v>
      </c>
      <c r="B39" s="11" t="s">
        <v>61</v>
      </c>
      <c r="C39" s="19">
        <f>C40+C42</f>
        <v>4786.8</v>
      </c>
      <c r="D39" s="19">
        <f t="shared" ref="D39:E39" si="11">D40+D42</f>
        <v>4764.3999999999996</v>
      </c>
      <c r="E39" s="19">
        <f t="shared" si="11"/>
        <v>-22.400000000000205</v>
      </c>
      <c r="F39" s="19">
        <f t="shared" si="0"/>
        <v>99.532046461101359</v>
      </c>
    </row>
    <row r="40" spans="1:6" s="4" customFormat="1" x14ac:dyDescent="0.25">
      <c r="A40" s="12" t="s">
        <v>117</v>
      </c>
      <c r="B40" s="11" t="s">
        <v>118</v>
      </c>
      <c r="C40" s="19">
        <f>C41</f>
        <v>18</v>
      </c>
      <c r="D40" s="19">
        <f t="shared" ref="D40:E40" si="12">D41</f>
        <v>0</v>
      </c>
      <c r="E40" s="19">
        <f t="shared" si="12"/>
        <v>-18</v>
      </c>
      <c r="F40" s="19">
        <f t="shared" si="0"/>
        <v>0</v>
      </c>
    </row>
    <row r="41" spans="1:6" s="4" customFormat="1" ht="41.4" x14ac:dyDescent="0.25">
      <c r="A41" s="13" t="s">
        <v>119</v>
      </c>
      <c r="B41" s="10" t="s">
        <v>120</v>
      </c>
      <c r="C41" s="21">
        <v>18</v>
      </c>
      <c r="D41" s="21">
        <v>0</v>
      </c>
      <c r="E41" s="20">
        <f t="shared" ref="E41" si="13">D41-C41</f>
        <v>-18</v>
      </c>
      <c r="F41" s="21">
        <f t="shared" si="0"/>
        <v>0</v>
      </c>
    </row>
    <row r="42" spans="1:6" s="4" customFormat="1" x14ac:dyDescent="0.25">
      <c r="A42" s="12" t="s">
        <v>62</v>
      </c>
      <c r="B42" s="11" t="s">
        <v>63</v>
      </c>
      <c r="C42" s="23">
        <f>SUM(C43:C46)</f>
        <v>4768.8</v>
      </c>
      <c r="D42" s="23">
        <f t="shared" ref="D42:E42" si="14">SUM(D43:D46)</f>
        <v>4764.3999999999996</v>
      </c>
      <c r="E42" s="23">
        <f t="shared" si="14"/>
        <v>-4.4000000000002046</v>
      </c>
      <c r="F42" s="19">
        <f t="shared" si="0"/>
        <v>99.907733601744667</v>
      </c>
    </row>
    <row r="43" spans="1:6" s="6" customFormat="1" ht="41.4" x14ac:dyDescent="0.25">
      <c r="A43" s="13" t="s">
        <v>64</v>
      </c>
      <c r="B43" s="10" t="s">
        <v>39</v>
      </c>
      <c r="C43" s="18">
        <v>2548.8000000000002</v>
      </c>
      <c r="D43" s="18">
        <v>2542</v>
      </c>
      <c r="E43" s="20">
        <f t="shared" ref="E43:E46" si="15">D43-C43</f>
        <v>-6.8000000000001819</v>
      </c>
      <c r="F43" s="21">
        <f t="shared" si="0"/>
        <v>99.733207784055239</v>
      </c>
    </row>
    <row r="44" spans="1:6" s="6" customFormat="1" ht="27.6" x14ac:dyDescent="0.25">
      <c r="A44" s="13" t="s">
        <v>82</v>
      </c>
      <c r="B44" s="10" t="s">
        <v>40</v>
      </c>
      <c r="C44" s="18">
        <v>1917</v>
      </c>
      <c r="D44" s="18">
        <v>1917</v>
      </c>
      <c r="E44" s="20">
        <f t="shared" si="15"/>
        <v>0</v>
      </c>
      <c r="F44" s="21">
        <f t="shared" si="0"/>
        <v>100</v>
      </c>
    </row>
    <row r="45" spans="1:6" s="6" customFormat="1" ht="27.6" x14ac:dyDescent="0.25">
      <c r="A45" s="13" t="s">
        <v>65</v>
      </c>
      <c r="B45" s="10" t="s">
        <v>40</v>
      </c>
      <c r="C45" s="18">
        <v>295.10000000000002</v>
      </c>
      <c r="D45" s="18">
        <v>297.5</v>
      </c>
      <c r="E45" s="20">
        <f t="shared" si="15"/>
        <v>2.3999999999999773</v>
      </c>
      <c r="F45" s="21">
        <f t="shared" si="0"/>
        <v>100.81328363266688</v>
      </c>
    </row>
    <row r="46" spans="1:6" s="6" customFormat="1" ht="27.6" x14ac:dyDescent="0.25">
      <c r="A46" s="13" t="s">
        <v>136</v>
      </c>
      <c r="B46" s="10" t="s">
        <v>40</v>
      </c>
      <c r="C46" s="18">
        <v>7.9</v>
      </c>
      <c r="D46" s="18">
        <v>7.9</v>
      </c>
      <c r="E46" s="20">
        <f t="shared" si="15"/>
        <v>0</v>
      </c>
      <c r="F46" s="21">
        <f t="shared" si="0"/>
        <v>100</v>
      </c>
    </row>
    <row r="47" spans="1:6" s="4" customFormat="1" ht="27.6" x14ac:dyDescent="0.25">
      <c r="A47" s="12" t="s">
        <v>95</v>
      </c>
      <c r="B47" s="11" t="s">
        <v>96</v>
      </c>
      <c r="C47" s="22">
        <f>SUM(C48:C51)</f>
        <v>1013.7</v>
      </c>
      <c r="D47" s="22">
        <f t="shared" ref="D47:E47" si="16">SUM(D48:D51)</f>
        <v>1017.5</v>
      </c>
      <c r="E47" s="22">
        <f t="shared" si="16"/>
        <v>3.7999999999999545</v>
      </c>
      <c r="F47" s="19">
        <f t="shared" si="0"/>
        <v>100.37486435829139</v>
      </c>
    </row>
    <row r="48" spans="1:6" s="4" customFormat="1" ht="96.6" x14ac:dyDescent="0.25">
      <c r="A48" s="13" t="s">
        <v>137</v>
      </c>
      <c r="B48" s="10" t="s">
        <v>138</v>
      </c>
      <c r="C48" s="18">
        <v>266</v>
      </c>
      <c r="D48" s="18">
        <v>266</v>
      </c>
      <c r="E48" s="20">
        <f t="shared" ref="E48:E50" si="17">D48-C48</f>
        <v>0</v>
      </c>
      <c r="F48" s="21">
        <f t="shared" si="0"/>
        <v>100</v>
      </c>
    </row>
    <row r="49" spans="1:6" s="6" customFormat="1" ht="69" x14ac:dyDescent="0.25">
      <c r="A49" s="13" t="s">
        <v>97</v>
      </c>
      <c r="B49" s="10" t="s">
        <v>98</v>
      </c>
      <c r="C49" s="18">
        <v>684.1</v>
      </c>
      <c r="D49" s="18">
        <v>687.9</v>
      </c>
      <c r="E49" s="20">
        <f t="shared" si="17"/>
        <v>3.7999999999999545</v>
      </c>
      <c r="F49" s="21">
        <f t="shared" si="0"/>
        <v>100.55547434585586</v>
      </c>
    </row>
    <row r="50" spans="1:6" s="6" customFormat="1" ht="55.2" x14ac:dyDescent="0.25">
      <c r="A50" s="13" t="s">
        <v>99</v>
      </c>
      <c r="B50" s="10" t="s">
        <v>100</v>
      </c>
      <c r="C50" s="18">
        <v>50.9</v>
      </c>
      <c r="D50" s="18">
        <v>50.9</v>
      </c>
      <c r="E50" s="20">
        <f t="shared" si="17"/>
        <v>0</v>
      </c>
      <c r="F50" s="21">
        <f t="shared" si="0"/>
        <v>100</v>
      </c>
    </row>
    <row r="51" spans="1:6" s="6" customFormat="1" ht="55.2" customHeight="1" x14ac:dyDescent="0.25">
      <c r="A51" s="13" t="s">
        <v>150</v>
      </c>
      <c r="B51" s="10" t="s">
        <v>151</v>
      </c>
      <c r="C51" s="18">
        <v>12.7</v>
      </c>
      <c r="D51" s="18">
        <v>12.7</v>
      </c>
      <c r="E51" s="20">
        <f t="shared" ref="E51" si="18">D51-C51</f>
        <v>0</v>
      </c>
      <c r="F51" s="21">
        <f t="shared" ref="F51" si="19">IF(C51=0,0,D51/C51*100)</f>
        <v>100</v>
      </c>
    </row>
    <row r="52" spans="1:6" s="4" customFormat="1" x14ac:dyDescent="0.25">
      <c r="A52" s="8" t="s">
        <v>66</v>
      </c>
      <c r="B52" s="11" t="s">
        <v>67</v>
      </c>
      <c r="C52" s="22">
        <f>SUM(C53:C75)</f>
        <v>5269.7</v>
      </c>
      <c r="D52" s="22">
        <f t="shared" ref="D52:E52" si="20">SUM(D53:D75)</f>
        <v>5305.6</v>
      </c>
      <c r="E52" s="22">
        <f t="shared" si="20"/>
        <v>35.900000000000006</v>
      </c>
      <c r="F52" s="19">
        <f t="shared" si="0"/>
        <v>100.68125320226959</v>
      </c>
    </row>
    <row r="53" spans="1:6" s="4" customFormat="1" ht="83.4" customHeight="1" x14ac:dyDescent="0.25">
      <c r="A53" s="13" t="s">
        <v>139</v>
      </c>
      <c r="B53" s="10" t="s">
        <v>102</v>
      </c>
      <c r="C53" s="18">
        <v>1.8</v>
      </c>
      <c r="D53" s="18">
        <v>1.8</v>
      </c>
      <c r="E53" s="20">
        <f t="shared" ref="E53:E74" si="21">D53-C53</f>
        <v>0</v>
      </c>
      <c r="F53" s="21">
        <f t="shared" si="0"/>
        <v>100</v>
      </c>
    </row>
    <row r="54" spans="1:6" s="5" customFormat="1" ht="83.4" customHeight="1" x14ac:dyDescent="0.25">
      <c r="A54" s="13" t="s">
        <v>101</v>
      </c>
      <c r="B54" s="10" t="s">
        <v>102</v>
      </c>
      <c r="C54" s="18">
        <v>9.9</v>
      </c>
      <c r="D54" s="18">
        <v>10.199999999999999</v>
      </c>
      <c r="E54" s="20">
        <f t="shared" si="21"/>
        <v>0.29999999999999893</v>
      </c>
      <c r="F54" s="21">
        <f t="shared" si="0"/>
        <v>103.03030303030303</v>
      </c>
    </row>
    <row r="55" spans="1:6" s="5" customFormat="1" ht="111.6" customHeight="1" x14ac:dyDescent="0.25">
      <c r="A55" s="13" t="s">
        <v>140</v>
      </c>
      <c r="B55" s="10" t="s">
        <v>104</v>
      </c>
      <c r="C55" s="18">
        <v>15.7</v>
      </c>
      <c r="D55" s="18">
        <v>15.7</v>
      </c>
      <c r="E55" s="20">
        <f t="shared" si="21"/>
        <v>0</v>
      </c>
      <c r="F55" s="21">
        <f t="shared" si="0"/>
        <v>100</v>
      </c>
    </row>
    <row r="56" spans="1:6" s="5" customFormat="1" ht="111.6" customHeight="1" x14ac:dyDescent="0.25">
      <c r="A56" s="13" t="s">
        <v>103</v>
      </c>
      <c r="B56" s="10" t="s">
        <v>104</v>
      </c>
      <c r="C56" s="18">
        <v>3.8</v>
      </c>
      <c r="D56" s="18">
        <v>3.8</v>
      </c>
      <c r="E56" s="20">
        <f t="shared" si="21"/>
        <v>0</v>
      </c>
      <c r="F56" s="21">
        <f t="shared" si="0"/>
        <v>100</v>
      </c>
    </row>
    <row r="57" spans="1:6" s="5" customFormat="1" ht="111.6" customHeight="1" x14ac:dyDescent="0.25">
      <c r="A57" s="13" t="s">
        <v>141</v>
      </c>
      <c r="B57" s="10" t="s">
        <v>142</v>
      </c>
      <c r="C57" s="18">
        <v>0.5</v>
      </c>
      <c r="D57" s="18">
        <v>0.5</v>
      </c>
      <c r="E57" s="20">
        <f t="shared" si="21"/>
        <v>0</v>
      </c>
      <c r="F57" s="21">
        <f t="shared" si="0"/>
        <v>100</v>
      </c>
    </row>
    <row r="58" spans="1:6" ht="96.6" x14ac:dyDescent="0.25">
      <c r="A58" s="13" t="s">
        <v>121</v>
      </c>
      <c r="B58" s="10" t="s">
        <v>122</v>
      </c>
      <c r="C58" s="18">
        <v>58.5</v>
      </c>
      <c r="D58" s="18">
        <v>63.3</v>
      </c>
      <c r="E58" s="20">
        <f t="shared" si="21"/>
        <v>4.7999999999999972</v>
      </c>
      <c r="F58" s="21">
        <f t="shared" si="0"/>
        <v>108.2051282051282</v>
      </c>
    </row>
    <row r="59" spans="1:6" ht="96.6" x14ac:dyDescent="0.25">
      <c r="A59" s="13" t="s">
        <v>123</v>
      </c>
      <c r="B59" s="10" t="s">
        <v>124</v>
      </c>
      <c r="C59" s="18">
        <v>4.3</v>
      </c>
      <c r="D59" s="18">
        <v>4.3</v>
      </c>
      <c r="E59" s="20">
        <f t="shared" si="21"/>
        <v>0</v>
      </c>
      <c r="F59" s="21">
        <f t="shared" si="0"/>
        <v>100</v>
      </c>
    </row>
    <row r="60" spans="1:6" ht="84.6" customHeight="1" x14ac:dyDescent="0.25">
      <c r="A60" s="13" t="s">
        <v>125</v>
      </c>
      <c r="B60" s="10" t="s">
        <v>105</v>
      </c>
      <c r="C60" s="18">
        <v>19.399999999999999</v>
      </c>
      <c r="D60" s="18">
        <v>19.399999999999999</v>
      </c>
      <c r="E60" s="20">
        <f t="shared" si="21"/>
        <v>0</v>
      </c>
      <c r="F60" s="21">
        <f t="shared" si="0"/>
        <v>100</v>
      </c>
    </row>
    <row r="61" spans="1:6" ht="110.4" x14ac:dyDescent="0.25">
      <c r="A61" s="13" t="s">
        <v>126</v>
      </c>
      <c r="B61" s="10" t="s">
        <v>127</v>
      </c>
      <c r="C61" s="18">
        <v>57.4</v>
      </c>
      <c r="D61" s="18">
        <v>57.4</v>
      </c>
      <c r="E61" s="20">
        <f t="shared" si="21"/>
        <v>0</v>
      </c>
      <c r="F61" s="21">
        <f t="shared" si="0"/>
        <v>100</v>
      </c>
    </row>
    <row r="62" spans="1:6" ht="126.6" customHeight="1" x14ac:dyDescent="0.25">
      <c r="A62" s="13" t="s">
        <v>143</v>
      </c>
      <c r="B62" s="10" t="s">
        <v>144</v>
      </c>
      <c r="C62" s="18">
        <v>12</v>
      </c>
      <c r="D62" s="18">
        <v>12</v>
      </c>
      <c r="E62" s="20">
        <f t="shared" si="21"/>
        <v>0</v>
      </c>
      <c r="F62" s="21">
        <f t="shared" si="0"/>
        <v>100</v>
      </c>
    </row>
    <row r="63" spans="1:6" ht="235.8" customHeight="1" x14ac:dyDescent="0.25">
      <c r="A63" s="13" t="s">
        <v>128</v>
      </c>
      <c r="B63" s="10" t="s">
        <v>129</v>
      </c>
      <c r="C63" s="18">
        <v>37</v>
      </c>
      <c r="D63" s="18">
        <v>37</v>
      </c>
      <c r="E63" s="20">
        <f t="shared" si="21"/>
        <v>0</v>
      </c>
      <c r="F63" s="21">
        <f t="shared" si="0"/>
        <v>100</v>
      </c>
    </row>
    <row r="64" spans="1:6" ht="96.6" x14ac:dyDescent="0.25">
      <c r="A64" s="13" t="s">
        <v>130</v>
      </c>
      <c r="B64" s="10" t="s">
        <v>106</v>
      </c>
      <c r="C64" s="18">
        <v>3.9</v>
      </c>
      <c r="D64" s="18">
        <v>4.8</v>
      </c>
      <c r="E64" s="20">
        <f t="shared" si="21"/>
        <v>0.89999999999999991</v>
      </c>
      <c r="F64" s="21">
        <f t="shared" si="0"/>
        <v>123.07692307692308</v>
      </c>
    </row>
    <row r="65" spans="1:6" ht="84.6" customHeight="1" x14ac:dyDescent="0.25">
      <c r="A65" s="13" t="s">
        <v>131</v>
      </c>
      <c r="B65" s="10" t="s">
        <v>107</v>
      </c>
      <c r="C65" s="18">
        <v>540.5</v>
      </c>
      <c r="D65" s="18">
        <v>540.5</v>
      </c>
      <c r="E65" s="20">
        <f t="shared" si="21"/>
        <v>0</v>
      </c>
      <c r="F65" s="21">
        <f t="shared" si="0"/>
        <v>100</v>
      </c>
    </row>
    <row r="66" spans="1:6" ht="84.6" customHeight="1" x14ac:dyDescent="0.25">
      <c r="A66" s="13" t="s">
        <v>152</v>
      </c>
      <c r="B66" s="10" t="s">
        <v>107</v>
      </c>
      <c r="C66" s="18">
        <v>0.5</v>
      </c>
      <c r="D66" s="18">
        <v>0.5</v>
      </c>
      <c r="E66" s="20">
        <f t="shared" ref="E66" si="22">D66-C66</f>
        <v>0</v>
      </c>
      <c r="F66" s="21">
        <f t="shared" ref="F66" si="23">IF(C66=0,0,D66/C66*100)</f>
        <v>100</v>
      </c>
    </row>
    <row r="67" spans="1:6" ht="99" customHeight="1" x14ac:dyDescent="0.25">
      <c r="A67" s="13" t="s">
        <v>132</v>
      </c>
      <c r="B67" s="10" t="s">
        <v>133</v>
      </c>
      <c r="C67" s="18">
        <v>143</v>
      </c>
      <c r="D67" s="18">
        <v>161.30000000000001</v>
      </c>
      <c r="E67" s="20">
        <f t="shared" si="21"/>
        <v>18.300000000000011</v>
      </c>
      <c r="F67" s="21">
        <f t="shared" si="0"/>
        <v>112.7972027972028</v>
      </c>
    </row>
    <row r="68" spans="1:6" ht="99.6" customHeight="1" x14ac:dyDescent="0.25">
      <c r="A68" s="13" t="s">
        <v>108</v>
      </c>
      <c r="B68" s="10" t="s">
        <v>133</v>
      </c>
      <c r="C68" s="18">
        <v>7.5</v>
      </c>
      <c r="D68" s="18">
        <v>7.7</v>
      </c>
      <c r="E68" s="20">
        <f t="shared" si="21"/>
        <v>0.20000000000000018</v>
      </c>
      <c r="F68" s="21">
        <f t="shared" si="0"/>
        <v>102.66666666666666</v>
      </c>
    </row>
    <row r="69" spans="1:6" ht="82.8" x14ac:dyDescent="0.25">
      <c r="A69" s="13" t="s">
        <v>83</v>
      </c>
      <c r="B69" s="10" t="s">
        <v>84</v>
      </c>
      <c r="C69" s="18">
        <v>4031.9</v>
      </c>
      <c r="D69" s="18">
        <v>4031.9</v>
      </c>
      <c r="E69" s="20">
        <f t="shared" si="21"/>
        <v>0</v>
      </c>
      <c r="F69" s="21">
        <f t="shared" si="0"/>
        <v>100</v>
      </c>
    </row>
    <row r="70" spans="1:6" ht="82.8" x14ac:dyDescent="0.25">
      <c r="A70" s="13" t="s">
        <v>153</v>
      </c>
      <c r="B70" s="10" t="s">
        <v>84</v>
      </c>
      <c r="C70" s="18">
        <v>4.9000000000000004</v>
      </c>
      <c r="D70" s="18">
        <v>4.9000000000000004</v>
      </c>
      <c r="E70" s="20">
        <f t="shared" ref="E70" si="24">D70-C70</f>
        <v>0</v>
      </c>
      <c r="F70" s="21">
        <f t="shared" ref="F70" si="25">IF(C70=0,0,D70/C70*100)</f>
        <v>100</v>
      </c>
    </row>
    <row r="71" spans="1:6" ht="82.8" x14ac:dyDescent="0.25">
      <c r="A71" s="13" t="s">
        <v>85</v>
      </c>
      <c r="B71" s="10" t="s">
        <v>86</v>
      </c>
      <c r="C71" s="18">
        <v>25.2</v>
      </c>
      <c r="D71" s="18">
        <v>36.6</v>
      </c>
      <c r="E71" s="20">
        <f t="shared" si="21"/>
        <v>11.400000000000002</v>
      </c>
      <c r="F71" s="21">
        <f t="shared" si="0"/>
        <v>145.23809523809524</v>
      </c>
    </row>
    <row r="72" spans="1:6" ht="165.6" customHeight="1" x14ac:dyDescent="0.25">
      <c r="A72" s="13" t="s">
        <v>145</v>
      </c>
      <c r="B72" s="10" t="s">
        <v>146</v>
      </c>
      <c r="C72" s="18">
        <v>250</v>
      </c>
      <c r="D72" s="18">
        <v>250</v>
      </c>
      <c r="E72" s="20">
        <f t="shared" si="21"/>
        <v>0</v>
      </c>
      <c r="F72" s="21">
        <f t="shared" si="0"/>
        <v>100</v>
      </c>
    </row>
    <row r="73" spans="1:6" ht="69" x14ac:dyDescent="0.25">
      <c r="A73" s="13" t="s">
        <v>147</v>
      </c>
      <c r="B73" s="10" t="s">
        <v>87</v>
      </c>
      <c r="C73" s="18">
        <v>6.6</v>
      </c>
      <c r="D73" s="18">
        <v>6.6</v>
      </c>
      <c r="E73" s="20">
        <f t="shared" si="21"/>
        <v>0</v>
      </c>
      <c r="F73" s="21">
        <f t="shared" si="0"/>
        <v>100</v>
      </c>
    </row>
    <row r="74" spans="1:6" ht="69" x14ac:dyDescent="0.25">
      <c r="A74" s="13" t="s">
        <v>88</v>
      </c>
      <c r="B74" s="10" t="s">
        <v>87</v>
      </c>
      <c r="C74" s="18">
        <v>2</v>
      </c>
      <c r="D74" s="18">
        <v>2</v>
      </c>
      <c r="E74" s="20">
        <f t="shared" si="21"/>
        <v>0</v>
      </c>
      <c r="F74" s="21">
        <f t="shared" si="0"/>
        <v>100</v>
      </c>
    </row>
    <row r="75" spans="1:6" ht="110.4" x14ac:dyDescent="0.25">
      <c r="A75" s="13" t="s">
        <v>154</v>
      </c>
      <c r="B75" s="10" t="s">
        <v>155</v>
      </c>
      <c r="C75" s="18">
        <v>33.4</v>
      </c>
      <c r="D75" s="18">
        <v>33.4</v>
      </c>
      <c r="E75" s="20">
        <f t="shared" ref="E75" si="26">D75-C75</f>
        <v>0</v>
      </c>
      <c r="F75" s="21">
        <f t="shared" ref="F75" si="27">IF(C75=0,0,D75/C75*100)</f>
        <v>100</v>
      </c>
    </row>
    <row r="76" spans="1:6" s="4" customFormat="1" x14ac:dyDescent="0.25">
      <c r="A76" s="8" t="s">
        <v>68</v>
      </c>
      <c r="B76" s="17" t="s">
        <v>69</v>
      </c>
      <c r="C76" s="19">
        <f>C77</f>
        <v>105435.39999999998</v>
      </c>
      <c r="D76" s="19">
        <f t="shared" ref="D76:E76" si="28">D77</f>
        <v>10863.3</v>
      </c>
      <c r="E76" s="19">
        <f t="shared" si="28"/>
        <v>-94572.099999999991</v>
      </c>
      <c r="F76" s="19">
        <f t="shared" si="0"/>
        <v>10.303275749890457</v>
      </c>
    </row>
    <row r="77" spans="1:6" s="4" customFormat="1" ht="27.6" x14ac:dyDescent="0.25">
      <c r="A77" s="8" t="s">
        <v>70</v>
      </c>
      <c r="B77" s="11" t="s">
        <v>71</v>
      </c>
      <c r="C77" s="19">
        <f>C78+C82+C86</f>
        <v>105435.39999999998</v>
      </c>
      <c r="D77" s="19">
        <f t="shared" ref="D77:E77" si="29">D78+D82+D86</f>
        <v>10863.3</v>
      </c>
      <c r="E77" s="19">
        <f t="shared" si="29"/>
        <v>-94572.099999999991</v>
      </c>
      <c r="F77" s="19">
        <f t="shared" si="0"/>
        <v>10.303275749890457</v>
      </c>
    </row>
    <row r="78" spans="1:6" s="4" customFormat="1" ht="27.6" x14ac:dyDescent="0.25">
      <c r="A78" s="8" t="s">
        <v>156</v>
      </c>
      <c r="B78" s="11" t="s">
        <v>157</v>
      </c>
      <c r="C78" s="19">
        <f>C79</f>
        <v>94509.299999999988</v>
      </c>
      <c r="D78" s="19">
        <f t="shared" ref="D78:E78" si="30">D79</f>
        <v>589</v>
      </c>
      <c r="E78" s="19">
        <f t="shared" si="30"/>
        <v>-93920.299999999988</v>
      </c>
      <c r="F78" s="19">
        <f t="shared" si="0"/>
        <v>0.62321909060801439</v>
      </c>
    </row>
    <row r="79" spans="1:6" s="6" customFormat="1" x14ac:dyDescent="0.25">
      <c r="A79" s="27" t="s">
        <v>158</v>
      </c>
      <c r="B79" s="28" t="s">
        <v>159</v>
      </c>
      <c r="C79" s="21">
        <f>C80+C81</f>
        <v>94509.299999999988</v>
      </c>
      <c r="D79" s="21">
        <f t="shared" ref="D79:E79" si="31">D80+D81</f>
        <v>589</v>
      </c>
      <c r="E79" s="21">
        <f t="shared" si="31"/>
        <v>-93920.299999999988</v>
      </c>
      <c r="F79" s="21">
        <f t="shared" si="0"/>
        <v>0.62321909060801439</v>
      </c>
    </row>
    <row r="80" spans="1:6" s="6" customFormat="1" ht="69" x14ac:dyDescent="0.25">
      <c r="A80" s="27" t="s">
        <v>160</v>
      </c>
      <c r="B80" s="29" t="s">
        <v>161</v>
      </c>
      <c r="C80" s="21">
        <v>15078.9</v>
      </c>
      <c r="D80" s="21">
        <v>0</v>
      </c>
      <c r="E80" s="20">
        <f t="shared" ref="E80:E81" si="32">D80-C80</f>
        <v>-15078.9</v>
      </c>
      <c r="F80" s="21">
        <f t="shared" ref="F80:F81" si="33">IF(C80=0,0,D80/C80*100)</f>
        <v>0</v>
      </c>
    </row>
    <row r="81" spans="1:6" s="6" customFormat="1" ht="82.8" x14ac:dyDescent="0.25">
      <c r="A81" s="27" t="s">
        <v>160</v>
      </c>
      <c r="B81" s="30" t="s">
        <v>162</v>
      </c>
      <c r="C81" s="21">
        <v>79430.399999999994</v>
      </c>
      <c r="D81" s="21">
        <v>589</v>
      </c>
      <c r="E81" s="20">
        <f t="shared" si="32"/>
        <v>-78841.399999999994</v>
      </c>
      <c r="F81" s="21">
        <f t="shared" si="33"/>
        <v>0.7415296914027879</v>
      </c>
    </row>
    <row r="82" spans="1:6" s="4" customFormat="1" ht="27.6" x14ac:dyDescent="0.25">
      <c r="A82" s="8" t="s">
        <v>72</v>
      </c>
      <c r="B82" s="11" t="s">
        <v>73</v>
      </c>
      <c r="C82" s="19">
        <f>C83+C85</f>
        <v>2899.2000000000003</v>
      </c>
      <c r="D82" s="19">
        <f t="shared" ref="D82:E82" si="34">D83+D85</f>
        <v>2747.4</v>
      </c>
      <c r="E82" s="19">
        <f t="shared" si="34"/>
        <v>-151.80000000000001</v>
      </c>
      <c r="F82" s="19">
        <f t="shared" si="0"/>
        <v>94.764072847682115</v>
      </c>
    </row>
    <row r="83" spans="1:6" s="6" customFormat="1" ht="41.4" x14ac:dyDescent="0.25">
      <c r="A83" s="27" t="s">
        <v>74</v>
      </c>
      <c r="B83" s="10" t="s">
        <v>75</v>
      </c>
      <c r="C83" s="21">
        <f t="shared" ref="C83:E83" si="35">C84</f>
        <v>2736.4</v>
      </c>
      <c r="D83" s="21">
        <f t="shared" si="35"/>
        <v>2736.4</v>
      </c>
      <c r="E83" s="21">
        <f t="shared" si="35"/>
        <v>0</v>
      </c>
      <c r="F83" s="21">
        <f t="shared" si="0"/>
        <v>100</v>
      </c>
    </row>
    <row r="84" spans="1:6" s="6" customFormat="1" ht="69" x14ac:dyDescent="0.25">
      <c r="A84" s="27" t="s">
        <v>76</v>
      </c>
      <c r="B84" s="14" t="s">
        <v>41</v>
      </c>
      <c r="C84" s="18">
        <v>2736.4</v>
      </c>
      <c r="D84" s="18">
        <v>2736.4</v>
      </c>
      <c r="E84" s="20">
        <f t="shared" ref="E84:E87" si="36">D84-C84</f>
        <v>0</v>
      </c>
      <c r="F84" s="21">
        <f t="shared" si="0"/>
        <v>100</v>
      </c>
    </row>
    <row r="85" spans="1:6" s="6" customFormat="1" ht="69" x14ac:dyDescent="0.25">
      <c r="A85" s="27" t="s">
        <v>134</v>
      </c>
      <c r="B85" s="24" t="s">
        <v>135</v>
      </c>
      <c r="C85" s="18">
        <v>162.80000000000001</v>
      </c>
      <c r="D85" s="18">
        <v>11</v>
      </c>
      <c r="E85" s="20">
        <f t="shared" si="36"/>
        <v>-151.80000000000001</v>
      </c>
      <c r="F85" s="21">
        <f t="shared" si="0"/>
        <v>6.7567567567567561</v>
      </c>
    </row>
    <row r="86" spans="1:6" s="4" customFormat="1" x14ac:dyDescent="0.25">
      <c r="A86" s="8" t="s">
        <v>77</v>
      </c>
      <c r="B86" s="15" t="s">
        <v>78</v>
      </c>
      <c r="C86" s="19">
        <f>C87+C88</f>
        <v>8026.9</v>
      </c>
      <c r="D86" s="19">
        <f t="shared" ref="D86:E86" si="37">D87+D88</f>
        <v>7526.9</v>
      </c>
      <c r="E86" s="19">
        <f t="shared" si="37"/>
        <v>-500</v>
      </c>
      <c r="F86" s="19">
        <f t="shared" si="0"/>
        <v>93.770945196775841</v>
      </c>
    </row>
    <row r="87" spans="1:6" s="6" customFormat="1" ht="69" x14ac:dyDescent="0.25">
      <c r="A87" s="27" t="s">
        <v>79</v>
      </c>
      <c r="B87" s="16" t="s">
        <v>42</v>
      </c>
      <c r="C87" s="18">
        <v>7526.9</v>
      </c>
      <c r="D87" s="18">
        <v>7526.9</v>
      </c>
      <c r="E87" s="20">
        <f t="shared" si="36"/>
        <v>0</v>
      </c>
      <c r="F87" s="21">
        <f t="shared" si="0"/>
        <v>100</v>
      </c>
    </row>
    <row r="88" spans="1:6" s="6" customFormat="1" ht="27.6" x14ac:dyDescent="0.25">
      <c r="A88" s="27" t="s">
        <v>163</v>
      </c>
      <c r="B88" s="16" t="s">
        <v>164</v>
      </c>
      <c r="C88" s="18">
        <v>500</v>
      </c>
      <c r="D88" s="18">
        <v>0</v>
      </c>
      <c r="E88" s="20">
        <f t="shared" ref="E88" si="38">D88-C88</f>
        <v>-500</v>
      </c>
      <c r="F88" s="21">
        <f t="shared" ref="F88" si="39">IF(C88=0,0,D88/C88*100)</f>
        <v>0</v>
      </c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5" spans="1:1" x14ac:dyDescent="0.25">
      <c r="A125" s="2"/>
    </row>
    <row r="126" spans="1:1" x14ac:dyDescent="0.25">
      <c r="A126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7" spans="1:1" x14ac:dyDescent="0.25">
      <c r="A157" s="2"/>
    </row>
    <row r="158" spans="1:1" x14ac:dyDescent="0.25">
      <c r="A158" s="2"/>
    </row>
  </sheetData>
  <mergeCells count="7">
    <mergeCell ref="A1:B1"/>
    <mergeCell ref="A2:F2"/>
    <mergeCell ref="A4:A5"/>
    <mergeCell ref="B4:B5"/>
    <mergeCell ref="C4:C5"/>
    <mergeCell ref="D4:D5"/>
    <mergeCell ref="E4:F4"/>
  </mergeCells>
  <pageMargins left="0.70866141732283472" right="0.70866141732283472" top="0.74803149606299213" bottom="0.74803149606299213" header="0.31496062992125984" footer="0.31496062992125984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месяцев</vt:lpstr>
      <vt:lpstr>'9 месяцев'!Заголовки_для_печати</vt:lpstr>
      <vt:lpstr>'9 месяцев'!Область_печати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2022-10-05T09:16:14Z</dcterms:modified>
</cp:coreProperties>
</file>