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8" windowWidth="14808" windowHeight="7716"/>
  </bookViews>
  <sheets>
    <sheet name="1 квартал" sheetId="3" r:id="rId1"/>
  </sheets>
  <definedNames>
    <definedName name="_xlnm.Print_Titles" localSheetId="0">'1 квартал'!$4:$5</definedName>
    <definedName name="_xlnm.Print_Area" localSheetId="0">'1 квартал'!$A$1:$F$77</definedName>
  </definedNames>
  <calcPr calcId="162913"/>
</workbook>
</file>

<file path=xl/calcChain.xml><?xml version="1.0" encoding="utf-8"?>
<calcChain xmlns="http://schemas.openxmlformats.org/spreadsheetml/2006/main">
  <c r="D68" i="3" l="1"/>
  <c r="E68" i="3"/>
  <c r="C68" i="3"/>
  <c r="D79" i="3"/>
  <c r="D78" i="3" s="1"/>
  <c r="F78" i="3" s="1"/>
  <c r="E79" i="3"/>
  <c r="E78" i="3" s="1"/>
  <c r="C78" i="3"/>
  <c r="C79" i="3"/>
  <c r="F80" i="3"/>
  <c r="E80" i="3"/>
  <c r="D69" i="3"/>
  <c r="E69" i="3"/>
  <c r="C69" i="3"/>
  <c r="D73" i="3"/>
  <c r="E73" i="3"/>
  <c r="C73" i="3"/>
  <c r="D71" i="3"/>
  <c r="D70" i="3" s="1"/>
  <c r="E71" i="3"/>
  <c r="E70" i="3" s="1"/>
  <c r="C70" i="3"/>
  <c r="C71" i="3"/>
  <c r="F72" i="3"/>
  <c r="E72" i="3"/>
  <c r="D48" i="3"/>
  <c r="C48" i="3"/>
  <c r="E65" i="3"/>
  <c r="F65" i="3"/>
  <c r="E66" i="3"/>
  <c r="F66" i="3"/>
  <c r="E67" i="3"/>
  <c r="F67" i="3"/>
  <c r="F63" i="3"/>
  <c r="E63" i="3"/>
  <c r="E55" i="3"/>
  <c r="F55" i="3"/>
  <c r="E52" i="3"/>
  <c r="F52" i="3"/>
  <c r="E53" i="3"/>
  <c r="F53" i="3"/>
  <c r="F50" i="3"/>
  <c r="E50" i="3"/>
  <c r="D44" i="3"/>
  <c r="C44" i="3"/>
  <c r="E47" i="3"/>
  <c r="F47" i="3"/>
  <c r="D8" i="3"/>
  <c r="C8" i="3"/>
  <c r="E13" i="3"/>
  <c r="F13" i="3"/>
  <c r="E14" i="3"/>
  <c r="F14" i="3"/>
  <c r="F79" i="3" l="1"/>
  <c r="F71" i="3"/>
  <c r="F70" i="3"/>
  <c r="D25" i="3" l="1"/>
  <c r="C25" i="3"/>
  <c r="E32" i="3"/>
  <c r="F32" i="3"/>
  <c r="D20" i="3"/>
  <c r="C20" i="3"/>
  <c r="E12" i="3"/>
  <c r="F12" i="3"/>
  <c r="E56" i="3" l="1"/>
  <c r="F56" i="3"/>
  <c r="F51" i="3"/>
  <c r="E51" i="3"/>
  <c r="F49" i="3"/>
  <c r="E49" i="3"/>
  <c r="E45" i="3"/>
  <c r="F45" i="3"/>
  <c r="E46" i="3"/>
  <c r="F46" i="3"/>
  <c r="D23" i="3"/>
  <c r="C23" i="3"/>
  <c r="F23" i="3" s="1"/>
  <c r="E24" i="3"/>
  <c r="E23" i="3" s="1"/>
  <c r="F24" i="3"/>
  <c r="D15" i="3"/>
  <c r="C15" i="3"/>
  <c r="F16" i="3"/>
  <c r="E16" i="3"/>
  <c r="E44" i="3" l="1"/>
  <c r="F44" i="3"/>
  <c r="E57" i="3" l="1"/>
  <c r="F57" i="3"/>
  <c r="E58" i="3"/>
  <c r="F58" i="3"/>
  <c r="E59" i="3"/>
  <c r="F59" i="3"/>
  <c r="E60" i="3"/>
  <c r="F60" i="3"/>
  <c r="E61" i="3"/>
  <c r="F61" i="3"/>
  <c r="E62" i="3"/>
  <c r="F62" i="3"/>
  <c r="E64" i="3"/>
  <c r="F64" i="3"/>
  <c r="F54" i="3"/>
  <c r="E54" i="3"/>
  <c r="E48" i="3" l="1"/>
  <c r="D40" i="3"/>
  <c r="D39" i="3" s="1"/>
  <c r="C40" i="3"/>
  <c r="C39" i="3" s="1"/>
  <c r="F42" i="3"/>
  <c r="E42" i="3"/>
  <c r="F21" i="3" l="1"/>
  <c r="E21" i="3"/>
  <c r="F22" i="3"/>
  <c r="E22" i="3"/>
  <c r="E20" i="3" l="1"/>
  <c r="F77" i="3"/>
  <c r="E77" i="3"/>
  <c r="E76" i="3" s="1"/>
  <c r="D76" i="3"/>
  <c r="C76" i="3"/>
  <c r="F75" i="3"/>
  <c r="E75" i="3"/>
  <c r="E74" i="3" s="1"/>
  <c r="D74" i="3"/>
  <c r="C74" i="3"/>
  <c r="F43" i="3"/>
  <c r="E43" i="3"/>
  <c r="F41" i="3"/>
  <c r="E41" i="3"/>
  <c r="F38" i="3"/>
  <c r="E38" i="3"/>
  <c r="F37" i="3"/>
  <c r="E37" i="3"/>
  <c r="F36" i="3"/>
  <c r="E36" i="3"/>
  <c r="F35" i="3"/>
  <c r="E35" i="3"/>
  <c r="D34" i="3"/>
  <c r="D33" i="3" s="1"/>
  <c r="D7" i="3" s="1"/>
  <c r="C34" i="3"/>
  <c r="C33" i="3" s="1"/>
  <c r="C7" i="3" s="1"/>
  <c r="F31" i="3"/>
  <c r="E31" i="3"/>
  <c r="F30" i="3"/>
  <c r="E30" i="3"/>
  <c r="F29" i="3"/>
  <c r="E29" i="3"/>
  <c r="F28" i="3"/>
  <c r="E28" i="3"/>
  <c r="F27" i="3"/>
  <c r="E27" i="3"/>
  <c r="F26" i="3"/>
  <c r="E26" i="3"/>
  <c r="F19" i="3"/>
  <c r="E19" i="3"/>
  <c r="F18" i="3"/>
  <c r="E18" i="3"/>
  <c r="F17" i="3"/>
  <c r="E17" i="3"/>
  <c r="F15" i="3"/>
  <c r="F11" i="3"/>
  <c r="E11" i="3"/>
  <c r="F10" i="3"/>
  <c r="E10" i="3"/>
  <c r="F9" i="3"/>
  <c r="E9" i="3"/>
  <c r="E8" i="3" l="1"/>
  <c r="E25" i="3"/>
  <c r="E15" i="3"/>
  <c r="E40" i="3"/>
  <c r="E39" i="3" s="1"/>
  <c r="F39" i="3"/>
  <c r="E34" i="3"/>
  <c r="E33" i="3" s="1"/>
  <c r="F40" i="3"/>
  <c r="F74" i="3"/>
  <c r="F48" i="3"/>
  <c r="F33" i="3"/>
  <c r="F8" i="3"/>
  <c r="F20" i="3"/>
  <c r="F25" i="3"/>
  <c r="F34" i="3"/>
  <c r="F76" i="3"/>
  <c r="E7" i="3" l="1"/>
  <c r="F7" i="3"/>
  <c r="F73" i="3"/>
  <c r="F68" i="3" l="1"/>
  <c r="E6" i="3"/>
  <c r="C6" i="3"/>
  <c r="F69" i="3"/>
  <c r="D6" i="3" l="1"/>
  <c r="F6" i="3" s="1"/>
</calcChain>
</file>

<file path=xl/sharedStrings.xml><?xml version="1.0" encoding="utf-8"?>
<sst xmlns="http://schemas.openxmlformats.org/spreadsheetml/2006/main" count="158" uniqueCount="151">
  <si>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</si>
  <si>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</si>
  <si>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</si>
  <si>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</si>
  <si>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</si>
  <si>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</si>
  <si>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</si>
  <si>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</si>
  <si>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</si>
  <si>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</si>
  <si>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</si>
  <si>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</si>
  <si>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</si>
  <si>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</si>
  <si>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</si>
  <si>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</si>
  <si>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</si>
  <si>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</si>
  <si>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</si>
  <si>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042 1 11 09045 05 0000 120</t>
  </si>
  <si>
    <t>048 1 12 01041 01 0000 120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</si>
  <si>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</si>
  <si>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</si>
  <si>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</si>
  <si>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</si>
  <si>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</si>
  <si>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</si>
  <si>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</si>
  <si>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</si>
  <si>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</si>
  <si>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</si>
  <si>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</si>
  <si>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</si>
  <si>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</si>
  <si>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</si>
  <si>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</si>
  <si>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</si>
  <si>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</si>
  <si>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</si>
  <si>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</si>
  <si>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</si>
  <si>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</si>
  <si>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</si>
  <si>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</si>
  <si>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</si>
  <si>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</si>
  <si>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</si>
  <si>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</si>
  <si>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</si>
  <si>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</si>
  <si>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</si>
  <si>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</si>
  <si>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</si>
  <si>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</si>
  <si>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</si>
  <si>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</si>
  <si>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</si>
  <si>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</si>
  <si>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</si>
  <si>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</si>
  <si>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</si>
  <si>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</si>
  <si>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</si>
  <si>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</si>
  <si>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</si>
  <si>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</si>
  <si>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</si>
  <si>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</si>
  <si>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</si>
  <si>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</si>
  <si>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</si>
  <si>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</si>
  <si>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</si>
  <si>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</si>
  <si>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</si>
  <si>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</si>
  <si>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</si>
  <si>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</si>
  <si>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</si>
  <si>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</si>
  <si>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</si>
  <si>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</si>
  <si>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</si>
  <si>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</si>
  <si>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</si>
  <si>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</si>
  <si>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000 1 08 00000 00 0000 000</t>
  </si>
  <si>
    <t>182 1 08 03010 01 0000 110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</si>
  <si>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</si>
  <si>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</si>
  <si>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000 1 14 00000 00 0000 000 </t>
  </si>
  <si>
    <t>Доходы от продажи материальных и нематериальных активов</t>
  </si>
  <si>
    <t>005 1 14 06013 05 0000 430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</si>
  <si>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</si>
  <si>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</si>
  <si>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</si>
  <si>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</si>
  <si>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</si>
  <si>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</si>
  <si>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</si>
  <si>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</si>
  <si>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</si>
  <si>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</si>
  <si>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010 1 16 01203 01 0000 140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</si>
  <si>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</si>
  <si>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</si>
  <si>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</si>
  <si>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</si>
  <si>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009 1 16 01083 01 0000 140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</si>
  <si>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</si>
  <si>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009 1 16 01133 01 0000 140</t>
  </si>
  <si>
    <t>009 1 16 01173 01 0000 140</t>
  </si>
  <si>
    <t>009 1 16 01193 01 0000 140</t>
  </si>
  <si>
    <t>009 1 16 01203 01 0000 140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</si>
  <si>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</si>
  <si>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Сведения об исполнении районного бюджета по доходам в разрезе видов доходов за первый квартал 2023 года в сравнении с запланированными значениями на соответствующий период</t>
  </si>
  <si>
    <t>Кассовый план на первый квартал                                          2023 года, тыс.руб.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</si>
  <si>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</si>
  <si>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</si>
  <si>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</si>
  <si>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</si>
  <si>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034 1 13 02065 05 0000 130</t>
  </si>
  <si>
    <t>034 1 13 02995 05 0000 130</t>
  </si>
  <si>
    <t>042 1 13 02995 05 0000 130</t>
  </si>
  <si>
    <t>034 1 11 05035 05 0000 120</t>
  </si>
  <si>
    <t>042 1 11 05075 05 0000 120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</si>
  <si>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</si>
  <si>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</si>
  <si>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</si>
  <si>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</si>
  <si>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</si>
  <si>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010 1 16 01073 01 0000 140</t>
  </si>
  <si>
    <t>009 1 16 01103 01 0000 140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</si>
  <si>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</si>
  <si>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048 1 16 10123 01 0000 140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</si>
  <si>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</si>
  <si>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</si>
  <si>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</si>
  <si>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</si>
  <si>
    <t>000 2 02 20000 00 0000 150</t>
  </si>
  <si>
    <t>Субсидии бюджетам бюджетной системы Российской Федерации (межбюджетные субсидии)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</si>
  <si>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</si>
  <si>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</si>
  <si>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</si>
  <si>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бюджетам муниципальных районов на софинансирование капитальных вложений в объекты муниципальной собственности в рамках подпрограммы 1 "Строительство (приобретение) жилых помещений в целях предоставления гражданам по договорам социального найма и договорам найма специализированного жилого помещения" государственной программы Ненецкого автономного округа "Обеспечение доступным и комфортным жильём и коммунальными услугами граждан, проживающих в Ненецком автономном округе"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</si>
  <si>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</si>
  <si>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</si>
  <si>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</si>
  <si>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</si>
  <si>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034 2 18 60010 05 0000 150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</si>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</sst>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40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7" fillId="2" borderId="0" xfId="0" applyFont="1" applyFill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0" fontId="2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right"/>
    </xf>
    <xf numFmtId="167" fontId="2" fillId="0" borderId="4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2" borderId="0" xfId="0" applyFont="1" applyFill="1"/>
    <xf numFmtId="0" fontId="2" fillId="2" borderId="0" xfId="0" applyFont="1" applyFill="1"/>
    <xf numFmtId="168" fontId="3" fillId="0" borderId="1" xfId="1" applyNumberFormat="1" applyFont="1" applyFill="1" applyBorder="1" applyAlignment="1"/>
    <xf numFmtId="168" fontId="3" fillId="0" borderId="1" xfId="0" applyNumberFormat="1" applyFont="1" applyFill="1" applyBorder="1" applyAlignment="1"/>
    <xf numFmtId="168" fontId="2" fillId="0" borderId="1" xfId="1" applyNumberFormat="1" applyFont="1" applyFill="1" applyBorder="1" applyAlignment="1"/>
    <xf numFmtId="168" fontId="2" fillId="0" borderId="1" xfId="0" applyNumberFormat="1" applyFont="1" applyFill="1" applyBorder="1" applyAlignment="1"/>
    <xf numFmtId="168" fontId="3" fillId="2" borderId="1" xfId="0" applyNumberFormat="1" applyFont="1" applyFill="1" applyBorder="1" applyAlignment="1"/>
    <xf numFmtId="168" fontId="2" fillId="2" borderId="1" xfId="0" applyNumberFormat="1" applyFont="1" applyFill="1" applyBorder="1" applyAlignment="1"/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"/>
  <sheetViews>
    <sheetView tabSelected="1" zoomScaleNormal="100" workbookViewId="0">
      <pane ySplit="5" topLeftCell="A6" activePane="bottomLeft" state="frozen"/>
      <selection pane="bottomLeft" activeCell="A2" sqref="A2:F2"/>
    </sheetView>
  </sheetViews>
  <sheetFormatPr defaultColWidth="9.109375" defaultRowHeight="13.8" x14ac:dyDescent="0.25"/>
  <cols>
    <col min="1" max="1" width="27.5546875" style="8" customWidth="1"/>
    <col min="2" max="2" width="48.6640625" style="2" customWidth="1"/>
    <col min="3" max="5" width="15.88671875" style="2" customWidth="1"/>
    <col min="6" max="6" width="12.88671875" style="2" customWidth="1"/>
    <col min="7" max="98" width="9.109375" style="2" customWidth="1"/>
    <col min="99" max="16384" width="9.109375" style="2"/>
  </cols>
  <sheetData>
    <row r="1" spans="1:6" x14ac:dyDescent="0.25">
      <c r="A1" s="11"/>
      <c r="B1" s="11"/>
      <c r="D1" s="3"/>
      <c r="F1" s="3"/>
    </row>
    <row r="2" spans="1:6" ht="30" customHeight="1" x14ac:dyDescent="0.25">
      <c r="A2" s="12" t="s">
        <v>115</v>
      </c>
      <c r="B2" s="12"/>
      <c r="C2" s="12"/>
      <c r="D2" s="12"/>
      <c r="E2" s="12"/>
      <c r="F2" s="12"/>
    </row>
    <row r="3" spans="1:6" x14ac:dyDescent="0.25">
      <c r="A3" s="4"/>
      <c r="B3" s="4"/>
      <c r="D3" s="4"/>
    </row>
    <row r="4" spans="1:6" s="7" customFormat="1" x14ac:dyDescent="0.25">
      <c r="A4" s="13" t="s">
        <v>0</v>
      </c>
      <c r="B4" s="15" t="s">
        <v>21</v>
      </c>
      <c r="C4" s="17" t="s">
        <v>116</v>
      </c>
      <c r="D4" s="17" t="s">
        <v>15</v>
      </c>
      <c r="E4" s="18" t="s">
        <v>16</v>
      </c>
      <c r="F4" s="18"/>
    </row>
    <row r="5" spans="1:6" s="7" customFormat="1" ht="69" x14ac:dyDescent="0.25">
      <c r="A5" s="14"/>
      <c r="B5" s="16"/>
      <c r="C5" s="17"/>
      <c r="D5" s="17"/>
      <c r="E5" s="1" t="s">
        <v>18</v>
      </c>
      <c r="F5" s="9" t="s">
        <v>17</v>
      </c>
    </row>
    <row r="6" spans="1:6" s="5" customFormat="1" x14ac:dyDescent="0.25">
      <c r="A6" s="20" t="s">
        <v>43</v>
      </c>
      <c r="B6" s="24" t="s">
        <v>1</v>
      </c>
      <c r="C6" s="35">
        <f>C7+C68</f>
        <v>284334.2</v>
      </c>
      <c r="D6" s="35">
        <f>D7+D68</f>
        <v>377467.89999999991</v>
      </c>
      <c r="E6" s="35">
        <f>E7+E68</f>
        <v>93133.7</v>
      </c>
      <c r="F6" s="22">
        <f>IF(C6=0,0,D6/C6*100)</f>
        <v>132.75501153220398</v>
      </c>
    </row>
    <row r="7" spans="1:6" s="5" customFormat="1" ht="13.8" customHeight="1" x14ac:dyDescent="0.25">
      <c r="A7" s="20" t="s">
        <v>44</v>
      </c>
      <c r="B7" s="20" t="s">
        <v>45</v>
      </c>
      <c r="C7" s="34">
        <f>C8+C15+C20+C23+C25+C33+C39+C44+C48</f>
        <v>273714</v>
      </c>
      <c r="D7" s="34">
        <f>D8+D15+D20+D23+D25+D33+D39+D44+D48</f>
        <v>374035.89999999991</v>
      </c>
      <c r="E7" s="34">
        <f>E8+E15+E20+E23+E25+E33+E39+E44+E48</f>
        <v>100321.9</v>
      </c>
      <c r="F7" s="22">
        <f t="shared" ref="F7:F78" si="0">IF(C7=0,0,D7/C7*100)</f>
        <v>136.65208940719143</v>
      </c>
    </row>
    <row r="8" spans="1:6" s="6" customFormat="1" x14ac:dyDescent="0.25">
      <c r="A8" s="20" t="s">
        <v>46</v>
      </c>
      <c r="B8" s="21" t="s">
        <v>47</v>
      </c>
      <c r="C8" s="34">
        <f>SUM(C9:C14)</f>
        <v>164200</v>
      </c>
      <c r="D8" s="34">
        <f t="shared" ref="D8:E8" si="1">SUM(D9:D14)</f>
        <v>169072.19999999998</v>
      </c>
      <c r="E8" s="34">
        <f t="shared" si="1"/>
        <v>4872.2000000000071</v>
      </c>
      <c r="F8" s="22">
        <f>IF(C8=0,0,D8/C8*100)</f>
        <v>102.96723507917174</v>
      </c>
    </row>
    <row r="9" spans="1:6" ht="82.8" x14ac:dyDescent="0.25">
      <c r="A9" s="10" t="s">
        <v>2</v>
      </c>
      <c r="B9" s="19" t="s">
        <v>22</v>
      </c>
      <c r="C9" s="37">
        <v>163300</v>
      </c>
      <c r="D9" s="37">
        <v>168851.6</v>
      </c>
      <c r="E9" s="37">
        <f>D9-C9</f>
        <v>5551.6000000000058</v>
      </c>
      <c r="F9" s="23">
        <f t="shared" si="0"/>
        <v>103.39963257807716</v>
      </c>
    </row>
    <row r="10" spans="1:6" ht="124.2" x14ac:dyDescent="0.25">
      <c r="A10" s="10" t="s">
        <v>3</v>
      </c>
      <c r="B10" s="19" t="s">
        <v>23</v>
      </c>
      <c r="C10" s="37">
        <v>0</v>
      </c>
      <c r="D10" s="37">
        <v>-3.2</v>
      </c>
      <c r="E10" s="37">
        <f t="shared" ref="E10:E31" si="2">D10-C10</f>
        <v>-3.2</v>
      </c>
      <c r="F10" s="23">
        <f t="shared" si="0"/>
        <v>0</v>
      </c>
    </row>
    <row r="11" spans="1:6" ht="55.2" x14ac:dyDescent="0.25">
      <c r="A11" s="10" t="s">
        <v>4</v>
      </c>
      <c r="B11" s="19" t="s">
        <v>24</v>
      </c>
      <c r="C11" s="37">
        <v>0</v>
      </c>
      <c r="D11" s="37">
        <v>-35.200000000000003</v>
      </c>
      <c r="E11" s="37">
        <f t="shared" si="2"/>
        <v>-35.200000000000003</v>
      </c>
      <c r="F11" s="23">
        <f t="shared" si="0"/>
        <v>0</v>
      </c>
    </row>
    <row r="12" spans="1:6" ht="96.6" x14ac:dyDescent="0.25">
      <c r="A12" s="10" t="s">
        <v>104</v>
      </c>
      <c r="B12" s="19" t="s">
        <v>105</v>
      </c>
      <c r="C12" s="37">
        <v>900</v>
      </c>
      <c r="D12" s="37">
        <v>26.1</v>
      </c>
      <c r="E12" s="37">
        <f t="shared" ref="E12" si="3">D12-C12</f>
        <v>-873.9</v>
      </c>
      <c r="F12" s="23">
        <f t="shared" ref="F12" si="4">IF(C12=0,0,D12/C12*100)</f>
        <v>2.9000000000000004</v>
      </c>
    </row>
    <row r="13" spans="1:6" ht="55.2" x14ac:dyDescent="0.25">
      <c r="A13" s="10" t="s">
        <v>117</v>
      </c>
      <c r="B13" s="19" t="s">
        <v>118</v>
      </c>
      <c r="C13" s="37">
        <v>0</v>
      </c>
      <c r="D13" s="37">
        <v>108.3</v>
      </c>
      <c r="E13" s="37">
        <f t="shared" ref="E13:E14" si="5">D13-C13</f>
        <v>108.3</v>
      </c>
      <c r="F13" s="23">
        <f t="shared" ref="F13:F14" si="6">IF(C13=0,0,D13/C13*100)</f>
        <v>0</v>
      </c>
    </row>
    <row r="14" spans="1:6" ht="55.2" x14ac:dyDescent="0.25">
      <c r="A14" s="10" t="s">
        <v>119</v>
      </c>
      <c r="B14" s="19" t="s">
        <v>120</v>
      </c>
      <c r="C14" s="37">
        <v>0</v>
      </c>
      <c r="D14" s="37">
        <v>124.6</v>
      </c>
      <c r="E14" s="37">
        <f t="shared" si="5"/>
        <v>124.6</v>
      </c>
      <c r="F14" s="23">
        <f t="shared" si="6"/>
        <v>0</v>
      </c>
    </row>
    <row r="15" spans="1:6" s="6" customFormat="1" ht="13.8" customHeight="1" x14ac:dyDescent="0.25">
      <c r="A15" s="20" t="s">
        <v>48</v>
      </c>
      <c r="B15" s="24" t="s">
        <v>49</v>
      </c>
      <c r="C15" s="34">
        <f>SUM(C16:C19)</f>
        <v>10825</v>
      </c>
      <c r="D15" s="34">
        <f>SUM(D16:D19)</f>
        <v>12847.5</v>
      </c>
      <c r="E15" s="34">
        <f>SUM(E16:E19)</f>
        <v>2022.5000000000007</v>
      </c>
      <c r="F15" s="22">
        <f t="shared" si="0"/>
        <v>118.68360277136259</v>
      </c>
    </row>
    <row r="16" spans="1:6" ht="27.6" customHeight="1" x14ac:dyDescent="0.25">
      <c r="A16" s="10" t="s">
        <v>84</v>
      </c>
      <c r="B16" s="19" t="s">
        <v>85</v>
      </c>
      <c r="C16" s="37">
        <v>0</v>
      </c>
      <c r="D16" s="37">
        <v>-0.7</v>
      </c>
      <c r="E16" s="37">
        <f t="shared" ref="E16" si="7">D16-C16</f>
        <v>-0.7</v>
      </c>
      <c r="F16" s="23">
        <f t="shared" ref="F16" si="8">IF(C16=0,0,D16/C16*100)</f>
        <v>0</v>
      </c>
    </row>
    <row r="17" spans="1:6" ht="27.6" x14ac:dyDescent="0.25">
      <c r="A17" s="10" t="s">
        <v>5</v>
      </c>
      <c r="B17" s="19" t="s">
        <v>25</v>
      </c>
      <c r="C17" s="37">
        <v>0</v>
      </c>
      <c r="D17" s="37">
        <v>-357.3</v>
      </c>
      <c r="E17" s="37">
        <f t="shared" si="2"/>
        <v>-357.3</v>
      </c>
      <c r="F17" s="23">
        <f t="shared" si="0"/>
        <v>0</v>
      </c>
    </row>
    <row r="18" spans="1:6" x14ac:dyDescent="0.25">
      <c r="A18" s="10" t="s">
        <v>6</v>
      </c>
      <c r="B18" s="19" t="s">
        <v>26</v>
      </c>
      <c r="C18" s="37">
        <v>10430</v>
      </c>
      <c r="D18" s="37">
        <v>13272.7</v>
      </c>
      <c r="E18" s="37">
        <f t="shared" si="2"/>
        <v>2842.7000000000007</v>
      </c>
      <c r="F18" s="23">
        <f t="shared" si="0"/>
        <v>127.255033557047</v>
      </c>
    </row>
    <row r="19" spans="1:6" ht="41.4" x14ac:dyDescent="0.25">
      <c r="A19" s="10" t="s">
        <v>7</v>
      </c>
      <c r="B19" s="19" t="s">
        <v>27</v>
      </c>
      <c r="C19" s="37">
        <v>395</v>
      </c>
      <c r="D19" s="37">
        <v>-67.2</v>
      </c>
      <c r="E19" s="37">
        <f t="shared" si="2"/>
        <v>-462.2</v>
      </c>
      <c r="F19" s="23">
        <f t="shared" si="0"/>
        <v>-17.012658227848103</v>
      </c>
    </row>
    <row r="20" spans="1:6" s="6" customFormat="1" ht="13.8" customHeight="1" x14ac:dyDescent="0.25">
      <c r="A20" s="20" t="s">
        <v>50</v>
      </c>
      <c r="B20" s="24" t="s">
        <v>51</v>
      </c>
      <c r="C20" s="35">
        <f>SUM(C21:C22)</f>
        <v>147.80000000000001</v>
      </c>
      <c r="D20" s="35">
        <f>SUM(D21:D22)</f>
        <v>94.3</v>
      </c>
      <c r="E20" s="35">
        <f>SUM(E21:E22)</f>
        <v>-53.500000000000007</v>
      </c>
      <c r="F20" s="22">
        <f t="shared" si="0"/>
        <v>63.802435723951277</v>
      </c>
    </row>
    <row r="21" spans="1:6" ht="41.4" customHeight="1" x14ac:dyDescent="0.25">
      <c r="A21" s="10" t="s">
        <v>76</v>
      </c>
      <c r="B21" s="19" t="s">
        <v>77</v>
      </c>
      <c r="C21" s="37">
        <v>2.4</v>
      </c>
      <c r="D21" s="37">
        <v>-1.5</v>
      </c>
      <c r="E21" s="37">
        <f t="shared" ref="E21" si="9">D21-C21</f>
        <v>-3.9</v>
      </c>
      <c r="F21" s="23">
        <f t="shared" ref="F21" si="10">IF(C21=0,0,D21/C21*100)</f>
        <v>-62.5</v>
      </c>
    </row>
    <row r="22" spans="1:6" ht="41.4" customHeight="1" x14ac:dyDescent="0.25">
      <c r="A22" s="10" t="s">
        <v>8</v>
      </c>
      <c r="B22" s="19" t="s">
        <v>28</v>
      </c>
      <c r="C22" s="37">
        <v>145.4</v>
      </c>
      <c r="D22" s="37">
        <v>95.8</v>
      </c>
      <c r="E22" s="37">
        <f t="shared" ref="E22" si="11">D22-C22</f>
        <v>-49.600000000000009</v>
      </c>
      <c r="F22" s="23">
        <f t="shared" ref="F22" si="12">IF(C22=0,0,D22/C22*100)</f>
        <v>65.887207702888588</v>
      </c>
    </row>
    <row r="23" spans="1:6" x14ac:dyDescent="0.25">
      <c r="A23" s="20" t="s">
        <v>86</v>
      </c>
      <c r="B23" s="24" t="s">
        <v>88</v>
      </c>
      <c r="C23" s="35">
        <f>C24</f>
        <v>0</v>
      </c>
      <c r="D23" s="35">
        <f t="shared" ref="D23:E23" si="13">D24</f>
        <v>27.9</v>
      </c>
      <c r="E23" s="35">
        <f t="shared" si="13"/>
        <v>27.9</v>
      </c>
      <c r="F23" s="22">
        <f t="shared" ref="F23:F24" si="14">IF(C23=0,0,D23/C23*100)</f>
        <v>0</v>
      </c>
    </row>
    <row r="24" spans="1:6" ht="55.2" x14ac:dyDescent="0.25">
      <c r="A24" s="10" t="s">
        <v>87</v>
      </c>
      <c r="B24" s="19" t="s">
        <v>89</v>
      </c>
      <c r="C24" s="37">
        <v>0</v>
      </c>
      <c r="D24" s="37">
        <v>27.9</v>
      </c>
      <c r="E24" s="37">
        <f t="shared" ref="E24" si="15">D24-C24</f>
        <v>27.9</v>
      </c>
      <c r="F24" s="23">
        <f t="shared" si="14"/>
        <v>0</v>
      </c>
    </row>
    <row r="25" spans="1:6" s="6" customFormat="1" ht="41.4" customHeight="1" x14ac:dyDescent="0.25">
      <c r="A25" s="20" t="s">
        <v>52</v>
      </c>
      <c r="B25" s="24" t="s">
        <v>53</v>
      </c>
      <c r="C25" s="34">
        <f>SUM(C26:C32)</f>
        <v>76877</v>
      </c>
      <c r="D25" s="34">
        <f t="shared" ref="D25:E25" si="16">SUM(D26:D32)</f>
        <v>167595.29999999996</v>
      </c>
      <c r="E25" s="34">
        <f t="shared" si="16"/>
        <v>90718.299999999988</v>
      </c>
      <c r="F25" s="22">
        <f t="shared" si="0"/>
        <v>218.00447468033349</v>
      </c>
    </row>
    <row r="26" spans="1:6" ht="96.6" customHeight="1" x14ac:dyDescent="0.25">
      <c r="A26" s="10" t="s">
        <v>9</v>
      </c>
      <c r="B26" s="19" t="s">
        <v>29</v>
      </c>
      <c r="C26" s="37">
        <v>73778.8</v>
      </c>
      <c r="D26" s="37">
        <v>164281.60000000001</v>
      </c>
      <c r="E26" s="37">
        <f t="shared" si="2"/>
        <v>90502.8</v>
      </c>
      <c r="F26" s="23">
        <f t="shared" si="0"/>
        <v>222.66775821780783</v>
      </c>
    </row>
    <row r="27" spans="1:6" ht="82.8" customHeight="1" x14ac:dyDescent="0.25">
      <c r="A27" s="10" t="s">
        <v>10</v>
      </c>
      <c r="B27" s="19" t="s">
        <v>30</v>
      </c>
      <c r="C27" s="37">
        <v>754.8</v>
      </c>
      <c r="D27" s="37">
        <v>813.8</v>
      </c>
      <c r="E27" s="37">
        <f t="shared" si="2"/>
        <v>59</v>
      </c>
      <c r="F27" s="23">
        <f t="shared" si="0"/>
        <v>107.81664016958135</v>
      </c>
    </row>
    <row r="28" spans="1:6" ht="82.8" customHeight="1" x14ac:dyDescent="0.25">
      <c r="A28" s="10" t="s">
        <v>11</v>
      </c>
      <c r="B28" s="19" t="s">
        <v>31</v>
      </c>
      <c r="C28" s="37">
        <v>1268.9000000000001</v>
      </c>
      <c r="D28" s="37">
        <v>1268.8</v>
      </c>
      <c r="E28" s="37">
        <f t="shared" si="2"/>
        <v>-0.10000000000013642</v>
      </c>
      <c r="F28" s="23">
        <f t="shared" si="0"/>
        <v>99.992119158326105</v>
      </c>
    </row>
    <row r="29" spans="1:6" ht="69" customHeight="1" x14ac:dyDescent="0.25">
      <c r="A29" s="10" t="s">
        <v>124</v>
      </c>
      <c r="B29" s="19" t="s">
        <v>32</v>
      </c>
      <c r="C29" s="37">
        <v>22.2</v>
      </c>
      <c r="D29" s="37">
        <v>26.9</v>
      </c>
      <c r="E29" s="37">
        <f t="shared" si="2"/>
        <v>4.6999999999999993</v>
      </c>
      <c r="F29" s="23">
        <f t="shared" si="0"/>
        <v>121.17117117117118</v>
      </c>
    </row>
    <row r="30" spans="1:6" ht="41.4" customHeight="1" x14ac:dyDescent="0.25">
      <c r="A30" s="10" t="s">
        <v>125</v>
      </c>
      <c r="B30" s="19" t="s">
        <v>33</v>
      </c>
      <c r="C30" s="37">
        <v>1027.8</v>
      </c>
      <c r="D30" s="37">
        <v>1123</v>
      </c>
      <c r="E30" s="37">
        <f t="shared" si="2"/>
        <v>95.200000000000045</v>
      </c>
      <c r="F30" s="23">
        <f t="shared" si="0"/>
        <v>109.26250243237985</v>
      </c>
    </row>
    <row r="31" spans="1:6" ht="82.8" customHeight="1" x14ac:dyDescent="0.25">
      <c r="A31" s="10" t="s">
        <v>19</v>
      </c>
      <c r="B31" s="19" t="s">
        <v>34</v>
      </c>
      <c r="C31" s="37">
        <v>24.5</v>
      </c>
      <c r="D31" s="37">
        <v>25.9</v>
      </c>
      <c r="E31" s="37">
        <f t="shared" si="2"/>
        <v>1.3999999999999986</v>
      </c>
      <c r="F31" s="23">
        <f t="shared" si="0"/>
        <v>105.71428571428572</v>
      </c>
    </row>
    <row r="32" spans="1:6" ht="110.4" x14ac:dyDescent="0.25">
      <c r="A32" s="10" t="s">
        <v>106</v>
      </c>
      <c r="B32" s="19" t="s">
        <v>107</v>
      </c>
      <c r="C32" s="37">
        <v>0</v>
      </c>
      <c r="D32" s="37">
        <v>55.3</v>
      </c>
      <c r="E32" s="37">
        <f t="shared" ref="E32" si="17">D32-C32</f>
        <v>55.3</v>
      </c>
      <c r="F32" s="23">
        <f t="shared" ref="F32" si="18">IF(C32=0,0,D32/C32*100)</f>
        <v>0</v>
      </c>
    </row>
    <row r="33" spans="1:6" s="6" customFormat="1" x14ac:dyDescent="0.25">
      <c r="A33" s="20" t="s">
        <v>54</v>
      </c>
      <c r="B33" s="24" t="s">
        <v>55</v>
      </c>
      <c r="C33" s="34">
        <f t="shared" ref="C33:E33" si="19">C34</f>
        <v>20854.400000000001</v>
      </c>
      <c r="D33" s="34">
        <f t="shared" si="19"/>
        <v>20759.599999999999</v>
      </c>
      <c r="E33" s="34">
        <f t="shared" si="19"/>
        <v>-94.800000000000637</v>
      </c>
      <c r="F33" s="22">
        <f t="shared" si="0"/>
        <v>99.545419671628039</v>
      </c>
    </row>
    <row r="34" spans="1:6" ht="27.6" customHeight="1" x14ac:dyDescent="0.25">
      <c r="A34" s="10" t="s">
        <v>56</v>
      </c>
      <c r="B34" s="19" t="s">
        <v>57</v>
      </c>
      <c r="C34" s="37">
        <f>SUM(C35:C38)</f>
        <v>20854.400000000001</v>
      </c>
      <c r="D34" s="37">
        <f>SUM(D35:D38)</f>
        <v>20759.599999999999</v>
      </c>
      <c r="E34" s="37">
        <f>SUM(E35:E38)</f>
        <v>-94.800000000000637</v>
      </c>
      <c r="F34" s="23">
        <f t="shared" si="0"/>
        <v>99.545419671628039</v>
      </c>
    </row>
    <row r="35" spans="1:6" ht="27.6" x14ac:dyDescent="0.25">
      <c r="A35" s="10" t="s">
        <v>12</v>
      </c>
      <c r="B35" s="19" t="s">
        <v>35</v>
      </c>
      <c r="C35" s="37">
        <v>5058.5</v>
      </c>
      <c r="D35" s="37">
        <v>7485.4</v>
      </c>
      <c r="E35" s="37">
        <f t="shared" ref="E35:E38" si="20">D35-C35</f>
        <v>2426.8999999999996</v>
      </c>
      <c r="F35" s="23">
        <f t="shared" si="0"/>
        <v>147.97667292675695</v>
      </c>
    </row>
    <row r="36" spans="1:6" ht="27.6" x14ac:dyDescent="0.25">
      <c r="A36" s="10" t="s">
        <v>13</v>
      </c>
      <c r="B36" s="19" t="s">
        <v>36</v>
      </c>
      <c r="C36" s="37">
        <v>0.7</v>
      </c>
      <c r="D36" s="37">
        <v>-28.3</v>
      </c>
      <c r="E36" s="37">
        <f t="shared" si="20"/>
        <v>-29</v>
      </c>
      <c r="F36" s="23">
        <f t="shared" si="0"/>
        <v>-4042.8571428571431</v>
      </c>
    </row>
    <row r="37" spans="1:6" x14ac:dyDescent="0.25">
      <c r="A37" s="10" t="s">
        <v>20</v>
      </c>
      <c r="B37" s="19" t="s">
        <v>37</v>
      </c>
      <c r="C37" s="37">
        <v>2689.2</v>
      </c>
      <c r="D37" s="37">
        <v>98.1</v>
      </c>
      <c r="E37" s="37">
        <f t="shared" si="20"/>
        <v>-2591.1</v>
      </c>
      <c r="F37" s="23">
        <f t="shared" si="0"/>
        <v>3.6479250334672022</v>
      </c>
    </row>
    <row r="38" spans="1:6" ht="41.4" customHeight="1" x14ac:dyDescent="0.25">
      <c r="A38" s="10" t="s">
        <v>14</v>
      </c>
      <c r="B38" s="19" t="s">
        <v>38</v>
      </c>
      <c r="C38" s="37">
        <v>13106</v>
      </c>
      <c r="D38" s="37">
        <v>13204.4</v>
      </c>
      <c r="E38" s="37">
        <f t="shared" si="20"/>
        <v>98.399999999999636</v>
      </c>
      <c r="F38" s="23">
        <f t="shared" si="0"/>
        <v>100.75080115977416</v>
      </c>
    </row>
    <row r="39" spans="1:6" s="6" customFormat="1" ht="27.6" x14ac:dyDescent="0.25">
      <c r="A39" s="26" t="s">
        <v>58</v>
      </c>
      <c r="B39" s="24" t="s">
        <v>59</v>
      </c>
      <c r="C39" s="34">
        <f>C40</f>
        <v>743.69999999999993</v>
      </c>
      <c r="D39" s="34">
        <f t="shared" ref="D39:E39" si="21">D40</f>
        <v>380.4</v>
      </c>
      <c r="E39" s="34">
        <f t="shared" si="21"/>
        <v>-363.29999999999995</v>
      </c>
      <c r="F39" s="22">
        <f t="shared" si="0"/>
        <v>51.149657119806378</v>
      </c>
    </row>
    <row r="40" spans="1:6" s="6" customFormat="1" x14ac:dyDescent="0.25">
      <c r="A40" s="26" t="s">
        <v>60</v>
      </c>
      <c r="B40" s="24" t="s">
        <v>61</v>
      </c>
      <c r="C40" s="35">
        <f>SUM(C41:C43)</f>
        <v>743.69999999999993</v>
      </c>
      <c r="D40" s="35">
        <f t="shared" ref="D40:E40" si="22">SUM(D41:D43)</f>
        <v>380.4</v>
      </c>
      <c r="E40" s="35">
        <f t="shared" si="22"/>
        <v>-363.29999999999995</v>
      </c>
      <c r="F40" s="22">
        <f t="shared" si="0"/>
        <v>51.149657119806378</v>
      </c>
    </row>
    <row r="41" spans="1:6" ht="41.4" x14ac:dyDescent="0.25">
      <c r="A41" s="25" t="s">
        <v>121</v>
      </c>
      <c r="B41" s="19" t="s">
        <v>39</v>
      </c>
      <c r="C41" s="37">
        <v>721.4</v>
      </c>
      <c r="D41" s="37">
        <v>316.5</v>
      </c>
      <c r="E41" s="37">
        <f t="shared" ref="E41:E43" si="23">D41-C41</f>
        <v>-404.9</v>
      </c>
      <c r="F41" s="23">
        <f t="shared" si="0"/>
        <v>43.873024674244526</v>
      </c>
    </row>
    <row r="42" spans="1:6" ht="27.6" x14ac:dyDescent="0.25">
      <c r="A42" s="25" t="s">
        <v>122</v>
      </c>
      <c r="B42" s="19" t="s">
        <v>40</v>
      </c>
      <c r="C42" s="37">
        <v>20.3</v>
      </c>
      <c r="D42" s="37">
        <v>61.9</v>
      </c>
      <c r="E42" s="37">
        <f t="shared" ref="E42" si="24">D42-C42</f>
        <v>41.599999999999994</v>
      </c>
      <c r="F42" s="23">
        <f t="shared" ref="F42" si="25">IF(C42=0,0,D42/C42*100)</f>
        <v>304.92610837438423</v>
      </c>
    </row>
    <row r="43" spans="1:6" ht="27.6" x14ac:dyDescent="0.25">
      <c r="A43" s="25" t="s">
        <v>123</v>
      </c>
      <c r="B43" s="19" t="s">
        <v>40</v>
      </c>
      <c r="C43" s="37">
        <v>2</v>
      </c>
      <c r="D43" s="37">
        <v>2</v>
      </c>
      <c r="E43" s="37">
        <f t="shared" si="23"/>
        <v>0</v>
      </c>
      <c r="F43" s="23">
        <f t="shared" si="0"/>
        <v>100</v>
      </c>
    </row>
    <row r="44" spans="1:6" s="6" customFormat="1" ht="27.6" x14ac:dyDescent="0.25">
      <c r="A44" s="26" t="s">
        <v>90</v>
      </c>
      <c r="B44" s="24" t="s">
        <v>91</v>
      </c>
      <c r="C44" s="35">
        <f>SUM(C45:C47)</f>
        <v>5.8</v>
      </c>
      <c r="D44" s="35">
        <f t="shared" ref="D44:E44" si="26">SUM(D45:D47)</f>
        <v>24.099999999999994</v>
      </c>
      <c r="E44" s="35">
        <f t="shared" si="26"/>
        <v>18.299999999999994</v>
      </c>
      <c r="F44" s="22">
        <f t="shared" si="0"/>
        <v>415.51724137931024</v>
      </c>
    </row>
    <row r="45" spans="1:6" ht="69" x14ac:dyDescent="0.25">
      <c r="A45" s="25" t="s">
        <v>92</v>
      </c>
      <c r="B45" s="19" t="s">
        <v>93</v>
      </c>
      <c r="C45" s="27">
        <v>0</v>
      </c>
      <c r="D45" s="27">
        <v>176.2</v>
      </c>
      <c r="E45" s="37">
        <f t="shared" ref="E45:E46" si="27">D45-C45</f>
        <v>176.2</v>
      </c>
      <c r="F45" s="23">
        <f t="shared" ref="F45:F46" si="28">IF(C45=0,0,D45/C45*100)</f>
        <v>0</v>
      </c>
    </row>
    <row r="46" spans="1:6" ht="55.2" x14ac:dyDescent="0.25">
      <c r="A46" s="25" t="s">
        <v>94</v>
      </c>
      <c r="B46" s="19" t="s">
        <v>95</v>
      </c>
      <c r="C46" s="27">
        <v>0</v>
      </c>
      <c r="D46" s="27">
        <v>-162.6</v>
      </c>
      <c r="E46" s="37">
        <f t="shared" si="27"/>
        <v>-162.6</v>
      </c>
      <c r="F46" s="23">
        <f t="shared" si="28"/>
        <v>0</v>
      </c>
    </row>
    <row r="47" spans="1:6" ht="55.2" customHeight="1" x14ac:dyDescent="0.25">
      <c r="A47" s="25" t="s">
        <v>126</v>
      </c>
      <c r="B47" s="19" t="s">
        <v>127</v>
      </c>
      <c r="C47" s="37">
        <v>5.8</v>
      </c>
      <c r="D47" s="37">
        <v>10.5</v>
      </c>
      <c r="E47" s="37">
        <f t="shared" ref="E47" si="29">D47-C47</f>
        <v>4.7</v>
      </c>
      <c r="F47" s="23">
        <f t="shared" ref="F47" si="30">IF(C47=0,0,D47/C47*100)</f>
        <v>181.0344827586207</v>
      </c>
    </row>
    <row r="48" spans="1:6" s="5" customFormat="1" x14ac:dyDescent="0.25">
      <c r="A48" s="20" t="s">
        <v>62</v>
      </c>
      <c r="B48" s="24" t="s">
        <v>63</v>
      </c>
      <c r="C48" s="35">
        <f>SUM(C49:C67)</f>
        <v>60.3</v>
      </c>
      <c r="D48" s="35">
        <f t="shared" ref="D48:E48" si="31">SUM(D49:D67)</f>
        <v>3234.6</v>
      </c>
      <c r="E48" s="35">
        <f t="shared" si="31"/>
        <v>3174.2999999999997</v>
      </c>
      <c r="F48" s="22">
        <f t="shared" si="0"/>
        <v>5364.1791044776119</v>
      </c>
    </row>
    <row r="49" spans="1:6" s="6" customFormat="1" ht="83.4" customHeight="1" x14ac:dyDescent="0.25">
      <c r="A49" s="25" t="s">
        <v>96</v>
      </c>
      <c r="B49" s="19" t="s">
        <v>97</v>
      </c>
      <c r="C49" s="27">
        <v>0</v>
      </c>
      <c r="D49" s="27">
        <v>2.6</v>
      </c>
      <c r="E49" s="37">
        <f t="shared" ref="E49:E51" si="32">D49-C49</f>
        <v>2.6</v>
      </c>
      <c r="F49" s="23">
        <f t="shared" si="0"/>
        <v>0</v>
      </c>
    </row>
    <row r="50" spans="1:6" s="6" customFormat="1" ht="111.6" customHeight="1" x14ac:dyDescent="0.25">
      <c r="A50" s="25" t="s">
        <v>128</v>
      </c>
      <c r="B50" s="19" t="s">
        <v>99</v>
      </c>
      <c r="C50" s="27">
        <v>0</v>
      </c>
      <c r="D50" s="27">
        <v>16.600000000000001</v>
      </c>
      <c r="E50" s="37">
        <f t="shared" ref="E50" si="33">D50-C50</f>
        <v>16.600000000000001</v>
      </c>
      <c r="F50" s="23">
        <f t="shared" ref="F50" si="34">IF(C50=0,0,D50/C50*100)</f>
        <v>0</v>
      </c>
    </row>
    <row r="51" spans="1:6" s="6" customFormat="1" ht="111.6" customHeight="1" x14ac:dyDescent="0.25">
      <c r="A51" s="25" t="s">
        <v>98</v>
      </c>
      <c r="B51" s="19" t="s">
        <v>99</v>
      </c>
      <c r="C51" s="27">
        <v>0</v>
      </c>
      <c r="D51" s="27">
        <v>1.8</v>
      </c>
      <c r="E51" s="37">
        <f t="shared" si="32"/>
        <v>1.8</v>
      </c>
      <c r="F51" s="23">
        <f t="shared" si="0"/>
        <v>0</v>
      </c>
    </row>
    <row r="52" spans="1:6" s="6" customFormat="1" ht="82.8" customHeight="1" x14ac:dyDescent="0.25">
      <c r="A52" s="25" t="s">
        <v>129</v>
      </c>
      <c r="B52" s="19" t="s">
        <v>130</v>
      </c>
      <c r="C52" s="27">
        <v>0</v>
      </c>
      <c r="D52" s="27">
        <v>0.7</v>
      </c>
      <c r="E52" s="37">
        <f t="shared" ref="E52:E53" si="35">D52-C52</f>
        <v>0.7</v>
      </c>
      <c r="F52" s="23">
        <f t="shared" ref="F52:F53" si="36">IF(C52=0,0,D52/C52*100)</f>
        <v>0</v>
      </c>
    </row>
    <row r="53" spans="1:6" s="6" customFormat="1" ht="82.8" customHeight="1" x14ac:dyDescent="0.25">
      <c r="A53" s="25" t="s">
        <v>131</v>
      </c>
      <c r="B53" s="19" t="s">
        <v>130</v>
      </c>
      <c r="C53" s="27">
        <v>0</v>
      </c>
      <c r="D53" s="27">
        <v>1.5</v>
      </c>
      <c r="E53" s="37">
        <f t="shared" si="35"/>
        <v>1.5</v>
      </c>
      <c r="F53" s="23">
        <f t="shared" si="36"/>
        <v>0</v>
      </c>
    </row>
    <row r="54" spans="1:6" ht="96.6" x14ac:dyDescent="0.25">
      <c r="A54" s="25" t="s">
        <v>108</v>
      </c>
      <c r="B54" s="19" t="s">
        <v>109</v>
      </c>
      <c r="C54" s="27">
        <v>0</v>
      </c>
      <c r="D54" s="27">
        <v>8.3000000000000007</v>
      </c>
      <c r="E54" s="37">
        <f t="shared" ref="E54" si="37">D54-C54</f>
        <v>8.3000000000000007</v>
      </c>
      <c r="F54" s="23">
        <f t="shared" ref="F54" si="38">IF(C54=0,0,D54/C54*100)</f>
        <v>0</v>
      </c>
    </row>
    <row r="55" spans="1:6" ht="96.6" x14ac:dyDescent="0.25">
      <c r="A55" s="25" t="s">
        <v>132</v>
      </c>
      <c r="B55" s="19" t="s">
        <v>133</v>
      </c>
      <c r="C55" s="27">
        <v>0</v>
      </c>
      <c r="D55" s="27">
        <v>2.1</v>
      </c>
      <c r="E55" s="37">
        <f t="shared" ref="E55" si="39">D55-C55</f>
        <v>2.1</v>
      </c>
      <c r="F55" s="23">
        <f t="shared" ref="F55" si="40">IF(C55=0,0,D55/C55*100)</f>
        <v>0</v>
      </c>
    </row>
    <row r="56" spans="1:6" ht="84.6" customHeight="1" x14ac:dyDescent="0.25">
      <c r="A56" s="25" t="s">
        <v>110</v>
      </c>
      <c r="B56" s="19" t="s">
        <v>100</v>
      </c>
      <c r="C56" s="27">
        <v>0</v>
      </c>
      <c r="D56" s="27">
        <v>9.1</v>
      </c>
      <c r="E56" s="37">
        <f t="shared" ref="E56" si="41">D56-C56</f>
        <v>9.1</v>
      </c>
      <c r="F56" s="23">
        <f t="shared" ref="F56" si="42">IF(C56=0,0,D56/C56*100)</f>
        <v>0</v>
      </c>
    </row>
    <row r="57" spans="1:6" ht="96.6" x14ac:dyDescent="0.25">
      <c r="A57" s="25" t="s">
        <v>111</v>
      </c>
      <c r="B57" s="19" t="s">
        <v>101</v>
      </c>
      <c r="C57" s="27">
        <v>0</v>
      </c>
      <c r="D57" s="27">
        <v>1</v>
      </c>
      <c r="E57" s="37">
        <f t="shared" ref="E57:E64" si="43">D57-C57</f>
        <v>1</v>
      </c>
      <c r="F57" s="23">
        <f t="shared" ref="F57:F64" si="44">IF(C57=0,0,D57/C57*100)</f>
        <v>0</v>
      </c>
    </row>
    <row r="58" spans="1:6" ht="84.6" customHeight="1" x14ac:dyDescent="0.25">
      <c r="A58" s="25" t="s">
        <v>112</v>
      </c>
      <c r="B58" s="19" t="s">
        <v>102</v>
      </c>
      <c r="C58" s="27">
        <v>0</v>
      </c>
      <c r="D58" s="27">
        <v>0.6</v>
      </c>
      <c r="E58" s="37">
        <f t="shared" si="43"/>
        <v>0.6</v>
      </c>
      <c r="F58" s="23">
        <f t="shared" si="44"/>
        <v>0</v>
      </c>
    </row>
    <row r="59" spans="1:6" ht="99" customHeight="1" x14ac:dyDescent="0.25">
      <c r="A59" s="25" t="s">
        <v>113</v>
      </c>
      <c r="B59" s="19" t="s">
        <v>114</v>
      </c>
      <c r="C59" s="27">
        <v>0</v>
      </c>
      <c r="D59" s="27">
        <v>15.5</v>
      </c>
      <c r="E59" s="37">
        <f t="shared" si="43"/>
        <v>15.5</v>
      </c>
      <c r="F59" s="23">
        <f t="shared" si="44"/>
        <v>0</v>
      </c>
    </row>
    <row r="60" spans="1:6" ht="99.6" customHeight="1" x14ac:dyDescent="0.25">
      <c r="A60" s="25" t="s">
        <v>103</v>
      </c>
      <c r="B60" s="19" t="s">
        <v>114</v>
      </c>
      <c r="C60" s="27">
        <v>0</v>
      </c>
      <c r="D60" s="27">
        <v>2</v>
      </c>
      <c r="E60" s="37">
        <f t="shared" si="43"/>
        <v>2</v>
      </c>
      <c r="F60" s="23">
        <f t="shared" si="44"/>
        <v>0</v>
      </c>
    </row>
    <row r="61" spans="1:6" ht="82.8" x14ac:dyDescent="0.25">
      <c r="A61" s="25" t="s">
        <v>78</v>
      </c>
      <c r="B61" s="19" t="s">
        <v>79</v>
      </c>
      <c r="C61" s="37">
        <v>46.5</v>
      </c>
      <c r="D61" s="37">
        <v>47</v>
      </c>
      <c r="E61" s="37">
        <f t="shared" si="43"/>
        <v>0.5</v>
      </c>
      <c r="F61" s="23">
        <f t="shared" si="44"/>
        <v>101.0752688172043</v>
      </c>
    </row>
    <row r="62" spans="1:6" ht="82.8" x14ac:dyDescent="0.25">
      <c r="A62" s="25" t="s">
        <v>80</v>
      </c>
      <c r="B62" s="19" t="s">
        <v>81</v>
      </c>
      <c r="C62" s="37">
        <v>13.8</v>
      </c>
      <c r="D62" s="37">
        <v>10.8</v>
      </c>
      <c r="E62" s="37">
        <f t="shared" si="43"/>
        <v>-3</v>
      </c>
      <c r="F62" s="23">
        <f t="shared" si="44"/>
        <v>78.260869565217391</v>
      </c>
    </row>
    <row r="63" spans="1:6" ht="69" x14ac:dyDescent="0.25">
      <c r="A63" s="25" t="s">
        <v>134</v>
      </c>
      <c r="B63" s="19" t="s">
        <v>82</v>
      </c>
      <c r="C63" s="27">
        <v>0</v>
      </c>
      <c r="D63" s="37">
        <v>5.3</v>
      </c>
      <c r="E63" s="37">
        <f t="shared" ref="E63" si="45">D63-C63</f>
        <v>5.3</v>
      </c>
      <c r="F63" s="23">
        <f t="shared" ref="F63" si="46">IF(C63=0,0,D63/C63*100)</f>
        <v>0</v>
      </c>
    </row>
    <row r="64" spans="1:6" ht="69" x14ac:dyDescent="0.25">
      <c r="A64" s="25" t="s">
        <v>83</v>
      </c>
      <c r="B64" s="19" t="s">
        <v>82</v>
      </c>
      <c r="C64" s="27">
        <v>0</v>
      </c>
      <c r="D64" s="37">
        <v>1.1000000000000001</v>
      </c>
      <c r="E64" s="37">
        <f t="shared" si="43"/>
        <v>1.1000000000000001</v>
      </c>
      <c r="F64" s="23">
        <f t="shared" si="44"/>
        <v>0</v>
      </c>
    </row>
    <row r="65" spans="1:6" ht="110.4" x14ac:dyDescent="0.25">
      <c r="A65" s="25" t="s">
        <v>135</v>
      </c>
      <c r="B65" s="19" t="s">
        <v>136</v>
      </c>
      <c r="C65" s="27">
        <v>0</v>
      </c>
      <c r="D65" s="37">
        <v>20.399999999999999</v>
      </c>
      <c r="E65" s="37">
        <f t="shared" ref="E65:E67" si="47">D65-C65</f>
        <v>20.399999999999999</v>
      </c>
      <c r="F65" s="23">
        <f t="shared" ref="F65:F67" si="48">IF(C65=0,0,D65/C65*100)</f>
        <v>0</v>
      </c>
    </row>
    <row r="66" spans="1:6" ht="110.4" x14ac:dyDescent="0.25">
      <c r="A66" s="25" t="s">
        <v>137</v>
      </c>
      <c r="B66" s="19" t="s">
        <v>136</v>
      </c>
      <c r="C66" s="27">
        <v>0</v>
      </c>
      <c r="D66" s="37">
        <v>57</v>
      </c>
      <c r="E66" s="37">
        <f t="shared" si="47"/>
        <v>57</v>
      </c>
      <c r="F66" s="23">
        <f t="shared" si="48"/>
        <v>0</v>
      </c>
    </row>
    <row r="67" spans="1:6" ht="110.4" x14ac:dyDescent="0.25">
      <c r="A67" s="25" t="s">
        <v>138</v>
      </c>
      <c r="B67" s="19" t="s">
        <v>136</v>
      </c>
      <c r="C67" s="27">
        <v>0</v>
      </c>
      <c r="D67" s="37">
        <v>3031.2</v>
      </c>
      <c r="E67" s="37">
        <f t="shared" si="47"/>
        <v>3031.2</v>
      </c>
      <c r="F67" s="23">
        <f t="shared" si="48"/>
        <v>0</v>
      </c>
    </row>
    <row r="68" spans="1:6" s="5" customFormat="1" x14ac:dyDescent="0.25">
      <c r="A68" s="20" t="s">
        <v>64</v>
      </c>
      <c r="B68" s="31" t="s">
        <v>65</v>
      </c>
      <c r="C68" s="34">
        <f>C69+C78</f>
        <v>10620.199999999999</v>
      </c>
      <c r="D68" s="34">
        <f t="shared" ref="D68:E68" si="49">D69+D78</f>
        <v>3432</v>
      </c>
      <c r="E68" s="34">
        <f t="shared" si="49"/>
        <v>-7188.2</v>
      </c>
      <c r="F68" s="22">
        <f t="shared" si="0"/>
        <v>32.315775597446375</v>
      </c>
    </row>
    <row r="69" spans="1:6" s="5" customFormat="1" ht="27.6" x14ac:dyDescent="0.25">
      <c r="A69" s="20" t="s">
        <v>66</v>
      </c>
      <c r="B69" s="24" t="s">
        <v>67</v>
      </c>
      <c r="C69" s="34">
        <f>C70+C73+C76</f>
        <v>10619.8</v>
      </c>
      <c r="D69" s="34">
        <f t="shared" ref="D69:E69" si="50">D70+D73+D76</f>
        <v>3431.6</v>
      </c>
      <c r="E69" s="34">
        <f t="shared" si="50"/>
        <v>-7188.2</v>
      </c>
      <c r="F69" s="22">
        <f t="shared" si="0"/>
        <v>32.313226237782253</v>
      </c>
    </row>
    <row r="70" spans="1:6" s="5" customFormat="1" ht="27.6" x14ac:dyDescent="0.25">
      <c r="A70" s="20" t="s">
        <v>139</v>
      </c>
      <c r="B70" s="24" t="s">
        <v>140</v>
      </c>
      <c r="C70" s="34">
        <f>C71</f>
        <v>7188.2</v>
      </c>
      <c r="D70" s="34">
        <f t="shared" ref="D70:E71" si="51">D71</f>
        <v>0</v>
      </c>
      <c r="E70" s="34">
        <f t="shared" si="51"/>
        <v>-7188.2</v>
      </c>
      <c r="F70" s="22">
        <f t="shared" ref="F70:F72" si="52">IF(C70=0,0,D70/C70*100)</f>
        <v>0</v>
      </c>
    </row>
    <row r="71" spans="1:6" s="5" customFormat="1" ht="41.4" x14ac:dyDescent="0.25">
      <c r="A71" s="10" t="s">
        <v>141</v>
      </c>
      <c r="B71" s="19" t="s">
        <v>142</v>
      </c>
      <c r="C71" s="36">
        <f>C72</f>
        <v>7188.2</v>
      </c>
      <c r="D71" s="36">
        <f t="shared" si="51"/>
        <v>0</v>
      </c>
      <c r="E71" s="36">
        <f t="shared" si="51"/>
        <v>-7188.2</v>
      </c>
      <c r="F71" s="23">
        <f t="shared" si="52"/>
        <v>0</v>
      </c>
    </row>
    <row r="72" spans="1:6" s="5" customFormat="1" ht="151.80000000000001" customHeight="1" x14ac:dyDescent="0.25">
      <c r="A72" s="10" t="s">
        <v>143</v>
      </c>
      <c r="B72" s="19" t="s">
        <v>144</v>
      </c>
      <c r="C72" s="36">
        <v>7188.2</v>
      </c>
      <c r="D72" s="36">
        <v>0</v>
      </c>
      <c r="E72" s="37">
        <f t="shared" ref="E72" si="53">D72-C72</f>
        <v>-7188.2</v>
      </c>
      <c r="F72" s="23">
        <f t="shared" si="52"/>
        <v>0</v>
      </c>
    </row>
    <row r="73" spans="1:6" s="6" customFormat="1" ht="27.6" x14ac:dyDescent="0.25">
      <c r="A73" s="20" t="s">
        <v>68</v>
      </c>
      <c r="B73" s="24" t="s">
        <v>69</v>
      </c>
      <c r="C73" s="34">
        <f>C74</f>
        <v>922.6</v>
      </c>
      <c r="D73" s="34">
        <f t="shared" ref="D73:E73" si="54">D74</f>
        <v>922.6</v>
      </c>
      <c r="E73" s="34">
        <f t="shared" si="54"/>
        <v>0</v>
      </c>
      <c r="F73" s="22">
        <f t="shared" si="0"/>
        <v>100</v>
      </c>
    </row>
    <row r="74" spans="1:6" ht="41.4" x14ac:dyDescent="0.25">
      <c r="A74" s="10" t="s">
        <v>70</v>
      </c>
      <c r="B74" s="19" t="s">
        <v>71</v>
      </c>
      <c r="C74" s="36">
        <f t="shared" ref="C74:E74" si="55">C75</f>
        <v>922.6</v>
      </c>
      <c r="D74" s="36">
        <f t="shared" si="55"/>
        <v>922.6</v>
      </c>
      <c r="E74" s="36">
        <f t="shared" si="55"/>
        <v>0</v>
      </c>
      <c r="F74" s="23">
        <f t="shared" si="0"/>
        <v>100</v>
      </c>
    </row>
    <row r="75" spans="1:6" ht="69" x14ac:dyDescent="0.25">
      <c r="A75" s="10" t="s">
        <v>72</v>
      </c>
      <c r="B75" s="28" t="s">
        <v>41</v>
      </c>
      <c r="C75" s="37">
        <v>922.6</v>
      </c>
      <c r="D75" s="37">
        <v>922.6</v>
      </c>
      <c r="E75" s="37">
        <f t="shared" ref="E75:E77" si="56">D75-C75</f>
        <v>0</v>
      </c>
      <c r="F75" s="23">
        <f t="shared" si="0"/>
        <v>100</v>
      </c>
    </row>
    <row r="76" spans="1:6" s="5" customFormat="1" x14ac:dyDescent="0.25">
      <c r="A76" s="20" t="s">
        <v>73</v>
      </c>
      <c r="B76" s="29" t="s">
        <v>74</v>
      </c>
      <c r="C76" s="34">
        <f t="shared" ref="C76:E76" si="57">C77</f>
        <v>2509</v>
      </c>
      <c r="D76" s="34">
        <f t="shared" si="57"/>
        <v>2509</v>
      </c>
      <c r="E76" s="34">
        <f t="shared" si="57"/>
        <v>0</v>
      </c>
      <c r="F76" s="22">
        <f t="shared" si="0"/>
        <v>100</v>
      </c>
    </row>
    <row r="77" spans="1:6" s="7" customFormat="1" ht="69" x14ac:dyDescent="0.25">
      <c r="A77" s="10" t="s">
        <v>75</v>
      </c>
      <c r="B77" s="30" t="s">
        <v>42</v>
      </c>
      <c r="C77" s="37">
        <v>2509</v>
      </c>
      <c r="D77" s="37">
        <v>2509</v>
      </c>
      <c r="E77" s="37">
        <f t="shared" si="56"/>
        <v>0</v>
      </c>
      <c r="F77" s="23">
        <f t="shared" si="0"/>
        <v>100</v>
      </c>
    </row>
    <row r="78" spans="1:6" s="32" customFormat="1" ht="55.2" customHeight="1" x14ac:dyDescent="0.25">
      <c r="A78" s="20" t="s">
        <v>145</v>
      </c>
      <c r="B78" s="29" t="s">
        <v>146</v>
      </c>
      <c r="C78" s="38">
        <f>C79</f>
        <v>0.4</v>
      </c>
      <c r="D78" s="38">
        <f t="shared" ref="D78:E79" si="58">D79</f>
        <v>0.4</v>
      </c>
      <c r="E78" s="38">
        <f t="shared" si="58"/>
        <v>0</v>
      </c>
      <c r="F78" s="22">
        <f t="shared" si="0"/>
        <v>100</v>
      </c>
    </row>
    <row r="79" spans="1:6" s="32" customFormat="1" ht="96.6" x14ac:dyDescent="0.25">
      <c r="A79" s="31" t="s">
        <v>147</v>
      </c>
      <c r="B79" s="29" t="s">
        <v>148</v>
      </c>
      <c r="C79" s="38">
        <f>C80</f>
        <v>0.4</v>
      </c>
      <c r="D79" s="38">
        <f t="shared" si="58"/>
        <v>0.4</v>
      </c>
      <c r="E79" s="38">
        <f t="shared" si="58"/>
        <v>0</v>
      </c>
      <c r="F79" s="22">
        <f t="shared" ref="F79" si="59">IF(C79=0,0,D79/C79*100)</f>
        <v>100</v>
      </c>
    </row>
    <row r="80" spans="1:6" s="33" customFormat="1" ht="55.2" x14ac:dyDescent="0.25">
      <c r="A80" s="10" t="s">
        <v>149</v>
      </c>
      <c r="B80" s="30" t="s">
        <v>150</v>
      </c>
      <c r="C80" s="39">
        <v>0.4</v>
      </c>
      <c r="D80" s="39">
        <v>0.4</v>
      </c>
      <c r="E80" s="37">
        <f t="shared" ref="E80" si="60">D80-C80</f>
        <v>0</v>
      </c>
      <c r="F80" s="23">
        <f t="shared" ref="F80" si="61">IF(C80=0,0,D80/C80*100)</f>
        <v>100</v>
      </c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5" spans="1:1" x14ac:dyDescent="0.25">
      <c r="A115" s="2"/>
    </row>
    <row r="116" spans="1:1" x14ac:dyDescent="0.25">
      <c r="A116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7" spans="1:1" x14ac:dyDescent="0.25">
      <c r="A147" s="2"/>
    </row>
    <row r="148" spans="1:1" x14ac:dyDescent="0.25">
      <c r="A148" s="2"/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9055118110236221" right="0.5118110236220472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</vt:lpstr>
      <vt:lpstr>'1 квартал'!Заголовки_для_печати</vt:lpstr>
      <vt:lpstr>'1 квартал'!Область_печати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2023-04-05T14:07:58Z</dcterms:modified>
</cp:coreProperties>
</file>