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8" windowWidth="14808" windowHeight="7716"/>
  </bookViews>
  <sheets>
    <sheet name="полугодие" sheetId="4" r:id="rId1"/>
  </sheets>
  <definedNames>
    <definedName name="_xlnm.Print_Titles" localSheetId="0">полугодие!$4:$5</definedName>
    <definedName name="_xlnm.Print_Area" localSheetId="0">полугодие!$A$1:$F$84</definedName>
  </definedNames>
  <calcPr calcId="162913"/>
</workbook>
</file>

<file path=xl/calcChain.xml><?xml version="1.0" encoding="utf-8"?>
<calcChain xmlns="http://schemas.openxmlformats.org/spreadsheetml/2006/main">
  <c r="E60" i="4" l="1"/>
  <c r="F60" i="4"/>
  <c r="E59" i="4"/>
  <c r="F59" i="4"/>
  <c r="F50" i="4"/>
  <c r="E50" i="4"/>
  <c r="D49" i="4"/>
  <c r="C49" i="4"/>
  <c r="E31" i="4" l="1"/>
  <c r="F31" i="4"/>
  <c r="F84" i="4" l="1"/>
  <c r="E84" i="4"/>
  <c r="E83" i="4"/>
  <c r="E82" i="4" s="1"/>
  <c r="D83" i="4"/>
  <c r="D82" i="4" s="1"/>
  <c r="C83" i="4"/>
  <c r="C82" i="4"/>
  <c r="F81" i="4"/>
  <c r="E81" i="4"/>
  <c r="E80" i="4"/>
  <c r="D80" i="4"/>
  <c r="C80" i="4"/>
  <c r="F80" i="4" s="1"/>
  <c r="F79" i="4"/>
  <c r="E79" i="4"/>
  <c r="E78" i="4" s="1"/>
  <c r="E77" i="4" s="1"/>
  <c r="D78" i="4"/>
  <c r="D77" i="4" s="1"/>
  <c r="C78" i="4"/>
  <c r="C77" i="4" s="1"/>
  <c r="F77" i="4" s="1"/>
  <c r="F76" i="4"/>
  <c r="E76" i="4"/>
  <c r="E75" i="4" s="1"/>
  <c r="E74" i="4" s="1"/>
  <c r="D75" i="4"/>
  <c r="D74" i="4" s="1"/>
  <c r="C75" i="4"/>
  <c r="F75" i="4" s="1"/>
  <c r="F71" i="4"/>
  <c r="E71" i="4"/>
  <c r="F70" i="4"/>
  <c r="E70" i="4"/>
  <c r="F69" i="4"/>
  <c r="E69" i="4"/>
  <c r="F68" i="4"/>
  <c r="E68" i="4"/>
  <c r="F67" i="4"/>
  <c r="E67" i="4"/>
  <c r="F66" i="4"/>
  <c r="E66" i="4"/>
  <c r="F65" i="4"/>
  <c r="E65" i="4"/>
  <c r="F64" i="4"/>
  <c r="E64" i="4"/>
  <c r="F63" i="4"/>
  <c r="E63" i="4"/>
  <c r="F62" i="4"/>
  <c r="E62" i="4"/>
  <c r="F61" i="4"/>
  <c r="E61" i="4"/>
  <c r="F58" i="4"/>
  <c r="E58" i="4"/>
  <c r="F57" i="4"/>
  <c r="E57" i="4"/>
  <c r="F56" i="4"/>
  <c r="E56" i="4"/>
  <c r="F55" i="4"/>
  <c r="E55" i="4"/>
  <c r="F54" i="4"/>
  <c r="E54" i="4"/>
  <c r="F53" i="4"/>
  <c r="E53" i="4"/>
  <c r="F52" i="4"/>
  <c r="E52" i="4"/>
  <c r="F51" i="4"/>
  <c r="E51" i="4"/>
  <c r="F49" i="4"/>
  <c r="F48" i="4"/>
  <c r="E48" i="4"/>
  <c r="F47" i="4"/>
  <c r="E47" i="4"/>
  <c r="F46" i="4"/>
  <c r="E46" i="4"/>
  <c r="D45" i="4"/>
  <c r="F45" i="4" s="1"/>
  <c r="C45" i="4"/>
  <c r="F44" i="4"/>
  <c r="E44" i="4"/>
  <c r="F43" i="4"/>
  <c r="E43" i="4"/>
  <c r="F42" i="4"/>
  <c r="E42" i="4"/>
  <c r="D41" i="4"/>
  <c r="D40" i="4" s="1"/>
  <c r="C41" i="4"/>
  <c r="F39" i="4"/>
  <c r="E39" i="4"/>
  <c r="F38" i="4"/>
  <c r="E38" i="4"/>
  <c r="F37" i="4"/>
  <c r="E37" i="4"/>
  <c r="F36" i="4"/>
  <c r="E36" i="4"/>
  <c r="D35" i="4"/>
  <c r="D34" i="4" s="1"/>
  <c r="C35" i="4"/>
  <c r="F35" i="4" s="1"/>
  <c r="F33" i="4"/>
  <c r="E33" i="4"/>
  <c r="F32" i="4"/>
  <c r="E32" i="4"/>
  <c r="F30" i="4"/>
  <c r="E30" i="4"/>
  <c r="F29" i="4"/>
  <c r="E29" i="4"/>
  <c r="F28" i="4"/>
  <c r="E28" i="4"/>
  <c r="F27" i="4"/>
  <c r="E27" i="4"/>
  <c r="F26" i="4"/>
  <c r="E26" i="4"/>
  <c r="D25" i="4"/>
  <c r="C25" i="4"/>
  <c r="F25" i="4" s="1"/>
  <c r="F24" i="4"/>
  <c r="E24" i="4"/>
  <c r="E23" i="4" s="1"/>
  <c r="F23" i="4"/>
  <c r="D23" i="4"/>
  <c r="C23" i="4"/>
  <c r="F22" i="4"/>
  <c r="E22" i="4"/>
  <c r="F21" i="4"/>
  <c r="E21" i="4"/>
  <c r="D20" i="4"/>
  <c r="C20" i="4"/>
  <c r="F19" i="4"/>
  <c r="E19" i="4"/>
  <c r="F18" i="4"/>
  <c r="E18" i="4"/>
  <c r="F17" i="4"/>
  <c r="E17" i="4"/>
  <c r="F16" i="4"/>
  <c r="E16" i="4"/>
  <c r="D15" i="4"/>
  <c r="C15" i="4"/>
  <c r="F15" i="4" s="1"/>
  <c r="F14" i="4"/>
  <c r="E14" i="4"/>
  <c r="F13" i="4"/>
  <c r="E13" i="4"/>
  <c r="F12" i="4"/>
  <c r="E12" i="4"/>
  <c r="F11" i="4"/>
  <c r="E11" i="4"/>
  <c r="F10" i="4"/>
  <c r="E10" i="4"/>
  <c r="F9" i="4"/>
  <c r="E9" i="4"/>
  <c r="D8" i="4"/>
  <c r="C8" i="4"/>
  <c r="F83" i="4" l="1"/>
  <c r="F82" i="4"/>
  <c r="D73" i="4"/>
  <c r="D72" i="4" s="1"/>
  <c r="E49" i="4"/>
  <c r="E45" i="4"/>
  <c r="F41" i="4"/>
  <c r="F20" i="4"/>
  <c r="E15" i="4"/>
  <c r="F8" i="4"/>
  <c r="E41" i="4"/>
  <c r="E40" i="4" s="1"/>
  <c r="E35" i="4"/>
  <c r="E34" i="4" s="1"/>
  <c r="E8" i="4"/>
  <c r="E25" i="4"/>
  <c r="E20" i="4"/>
  <c r="E73" i="4"/>
  <c r="E72" i="4" s="1"/>
  <c r="D7" i="4"/>
  <c r="D6" i="4" s="1"/>
  <c r="C40" i="4"/>
  <c r="F40" i="4" s="1"/>
  <c r="F78" i="4"/>
  <c r="C34" i="4"/>
  <c r="C74" i="4"/>
  <c r="E7" i="4" l="1"/>
  <c r="E6" i="4" s="1"/>
  <c r="F74" i="4"/>
  <c r="C73" i="4"/>
  <c r="C7" i="4"/>
  <c r="F34" i="4"/>
  <c r="F7" i="4" l="1"/>
  <c r="F73" i="4"/>
  <c r="C72" i="4"/>
  <c r="F72" i="4" s="1"/>
  <c r="C6" i="4" l="1"/>
  <c r="F6" i="4" s="1"/>
</calcChain>
</file>

<file path=xl/sharedStrings.xml><?xml version="1.0" encoding="utf-8"?>
<sst xmlns="http://schemas.openxmlformats.org/spreadsheetml/2006/main" count="166" uniqueCount="158">
  <si>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</si>
  <si>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</si>
  <si>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</si>
  <si>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</si>
  <si>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</si>
  <si>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</si>
  <si>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</si>
  <si>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</si>
  <si>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</si>
  <si>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</si>
  <si>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</si>
  <si>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</si>
  <si>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</si>
  <si>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</si>
  <si>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</si>
  <si>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</si>
  <si>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</si>
  <si>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</si>
  <si>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</si>
  <si>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042 1 11 09045 05 0000 120</t>
  </si>
  <si>
    <t>048 1 12 01041 01 0000 120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</si>
  <si>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</si>
  <si>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</si>
  <si>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</si>
  <si>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</si>
  <si>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</si>
  <si>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</si>
  <si>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</si>
  <si>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</si>
  <si>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</si>
  <si>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</si>
  <si>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</si>
  <si>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</si>
  <si>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</si>
  <si>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</si>
  <si>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</si>
  <si>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</si>
  <si>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</si>
  <si>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</si>
  <si>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</si>
  <si>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</si>
  <si>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</si>
  <si>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</si>
  <si>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</si>
  <si>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</si>
  <si>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</si>
  <si>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</si>
  <si>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</si>
  <si>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</si>
  <si>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</si>
  <si>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</si>
  <si>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</si>
  <si>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</si>
  <si>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</si>
  <si>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</si>
  <si>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</si>
  <si>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</si>
  <si>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</si>
  <si>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</si>
  <si>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</si>
  <si>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</si>
  <si>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</si>
  <si>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</si>
  <si>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</si>
  <si>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</si>
  <si>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</si>
  <si>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</si>
  <si>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</si>
  <si>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</si>
  <si>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</si>
  <si>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</si>
  <si>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</si>
  <si>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</si>
  <si>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</si>
  <si>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</si>
  <si>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</si>
  <si>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</si>
  <si>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</si>
  <si>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</si>
  <si>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</si>
  <si>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</si>
  <si>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</si>
  <si>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</si>
  <si>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188 1 16 10123 01 0000 140</t>
  </si>
  <si>
    <t>182 1 05 01011 01 0000 110</t>
  </si>
  <si>
    <t>Налог, взимаемый с налогоплательщиков, выбравших в качестве объекта налогообложения доходы</t>
  </si>
  <si>
    <t>000 1 08 00000 00 0000 000</t>
  </si>
  <si>
    <t>182 1 08 03010 01 0000 110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</si>
  <si>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</si>
  <si>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</si>
  <si>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000 1 14 00000 00 0000 000 </t>
  </si>
  <si>
    <t>Доходы от продажи материальных и нематериальных активов</t>
  </si>
  <si>
    <t>005 1 14 06013 05 0000 430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</si>
  <si>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</si>
  <si>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</si>
  <si>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</si>
  <si>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</si>
  <si>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</si>
  <si>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</si>
  <si>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</si>
  <si>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</si>
  <si>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</si>
  <si>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</si>
  <si>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010 1 16 01203 01 0000 140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</si>
  <si>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</si>
  <si>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</si>
  <si>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</si>
  <si>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</si>
  <si>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009 1 16 01083 01 0000 140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</si>
  <si>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</si>
  <si>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009 1 16 01133 01 0000 140</t>
  </si>
  <si>
    <t>009 1 16 01173 01 0000 140</t>
  </si>
  <si>
    <t>009 1 16 01193 01 0000 140</t>
  </si>
  <si>
    <t>009 1 16 01203 01 0000 140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</si>
  <si>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</si>
  <si>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</si>
  <si>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</si>
  <si>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</si>
  <si>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</si>
  <si>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034 1 13 02065 05 0000 130</t>
  </si>
  <si>
    <t>034 1 13 02995 05 0000 130</t>
  </si>
  <si>
    <t>042 1 13 02995 05 0000 130</t>
  </si>
  <si>
    <t>034 1 11 05035 05 0000 120</t>
  </si>
  <si>
    <t>042 1 11 05075 05 0000 120</t>
  </si>
  <si>
    <t>042 1 14 06025 05 0000 430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</si>
  <si>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</si>
  <si>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009 1 16 01063 01 0000 140</t>
  </si>
  <si>
    <t>009 1 16 01073 01 0000 140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</si>
  <si>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</si>
  <si>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010 1 16 01073 01 0000 140</t>
  </si>
  <si>
    <t>009 1 16 01103 01 0000 140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</si>
  <si>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</si>
  <si>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048 1 16 10123 01 0000 140</t>
  </si>
  <si>
    <t>019 1 16 11050 01 0000 140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</si>
  <si>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</si>
  <si>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034 1 16 11050 01 0000 140</t>
  </si>
  <si>
    <t>048 1 16 11050 01 0000 140</t>
  </si>
  <si>
    <t>000 2 02 20000 00 0000 150</t>
  </si>
  <si>
    <t>Субсидии бюджетам бюджетной системы Российской Федерации (межбюджетные субсидии)</t>
  </si>
  <si>
    <t>000 2 02 20077 05 0000 150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</si>
  <si>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</si>
  <si>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034 2 02 20077 05 0000 150</t>
  </si>
  <si>
    <t>Субсидии бюджетам муниципальных районов на софинансирование капитальных вложений в объекты муниципальной собственности в рамках подпрограммы 1 "Строительство (приобретение) жилых помещений в целях предоставления гражданам по договорам социального найма и договорам найма специализированного жилого помещения" государственной программы Ненецкого автономного округа "Обеспечение доступным и комфортным жильём и коммунальными услугами граждан, проживающих в Ненецком автономном округе"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</si>
  <si>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</si>
  <si>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</si>
  <si>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</si>
  <si>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</si>
  <si>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034 2 18 60010 05 0000 150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</si>
  <si>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</si>
  <si>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Кассовый план на полугодие                                          2023 года, тыс.руб.</t>
  </si>
  <si>
    <t>Сведения об исполнении районного бюджета по доходам в разрезе видов доходов за полугодие 2023 года в сравнении с запланированными значениями на соответствующий период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</si>
  <si>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</si>
  <si>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</si>
  <si>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009 1 16 01053 01 0000 140</t>
  </si>
  <si>
    <t>009 1 16 01143 01 0000 140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</si>
  <si>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</si>
  <si>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046 1 16 01157 01 0000 140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</si>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</sst>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39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2" borderId="0" xfId="0" applyFont="1" applyFill="1" applyBorder="1" applyAlignment="1">
      <alignment wrapText="1"/>
    </xf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5" fontId="3" fillId="0" borderId="1" xfId="1" applyNumberFormat="1" applyFont="1" applyFill="1" applyBorder="1" applyAlignment="1"/>
    <xf numFmtId="165" fontId="2" fillId="0" borderId="1" xfId="1" applyNumberFormat="1" applyFont="1" applyFill="1" applyBorder="1" applyAlignment="1"/>
    <xf numFmtId="0" fontId="3" fillId="0" borderId="1" xfId="0" applyFont="1" applyFill="1" applyBorder="1" applyAlignment="1">
      <alignment wrapText="1"/>
    </xf>
    <xf numFmtId="0" fontId="2" fillId="0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right"/>
    </xf>
    <xf numFmtId="167" fontId="2" fillId="0" borderId="4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2" borderId="0" xfId="0" applyFont="1" applyFill="1"/>
    <xf numFmtId="0" fontId="2" fillId="2" borderId="0" xfId="0" applyFont="1" applyFill="1"/>
    <xf numFmtId="168" fontId="3" fillId="0" borderId="1" xfId="1" applyNumberFormat="1" applyFont="1" applyFill="1" applyBorder="1" applyAlignment="1"/>
    <xf numFmtId="168" fontId="3" fillId="0" borderId="1" xfId="0" applyNumberFormat="1" applyFont="1" applyFill="1" applyBorder="1" applyAlignment="1"/>
    <xf numFmtId="168" fontId="2" fillId="0" borderId="1" xfId="1" applyNumberFormat="1" applyFont="1" applyFill="1" applyBorder="1" applyAlignment="1"/>
    <xf numFmtId="168" fontId="2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168" fontId="2" fillId="0" borderId="1" xfId="0" applyNumberFormat="1" applyFont="1" applyFill="1" applyBorder="1"/>
    <xf numFmtId="0" fontId="6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"/>
  <sheetViews>
    <sheetView tabSelected="1" zoomScaleNormal="100" workbookViewId="0">
      <pane ySplit="5" topLeftCell="A6" activePane="bottomLeft" state="frozen"/>
      <selection pane="bottomLeft" activeCell="A2" sqref="A2:F2"/>
    </sheetView>
  </sheetViews>
  <sheetFormatPr defaultColWidth="9.109375" defaultRowHeight="13.8" x14ac:dyDescent="0.25"/>
  <cols>
    <col min="1" max="1" width="27.5546875" style="7" customWidth="1"/>
    <col min="2" max="2" width="48.6640625" style="2" customWidth="1"/>
    <col min="3" max="5" width="15.88671875" style="2" customWidth="1"/>
    <col min="6" max="6" width="12.88671875" style="2" customWidth="1"/>
    <col min="7" max="98" width="9.109375" style="2" customWidth="1"/>
    <col min="99" max="16384" width="9.109375" style="2"/>
  </cols>
  <sheetData>
    <row r="1" spans="1:6" x14ac:dyDescent="0.25">
      <c r="A1" s="31"/>
      <c r="B1" s="31"/>
      <c r="D1" s="3"/>
      <c r="F1" s="3"/>
    </row>
    <row r="2" spans="1:6" ht="30" customHeight="1" x14ac:dyDescent="0.25">
      <c r="A2" s="32" t="s">
        <v>150</v>
      </c>
      <c r="B2" s="32"/>
      <c r="C2" s="32"/>
      <c r="D2" s="32"/>
      <c r="E2" s="32"/>
      <c r="F2" s="32"/>
    </row>
    <row r="3" spans="1:6" x14ac:dyDescent="0.25">
      <c r="A3" s="8"/>
      <c r="B3" s="8"/>
      <c r="D3" s="8"/>
    </row>
    <row r="4" spans="1:6" s="6" customFormat="1" x14ac:dyDescent="0.25">
      <c r="A4" s="33" t="s">
        <v>0</v>
      </c>
      <c r="B4" s="35" t="s">
        <v>21</v>
      </c>
      <c r="C4" s="37" t="s">
        <v>149</v>
      </c>
      <c r="D4" s="37" t="s">
        <v>15</v>
      </c>
      <c r="E4" s="38" t="s">
        <v>16</v>
      </c>
      <c r="F4" s="38"/>
    </row>
    <row r="5" spans="1:6" s="6" customFormat="1" ht="69" x14ac:dyDescent="0.25">
      <c r="A5" s="34"/>
      <c r="B5" s="36"/>
      <c r="C5" s="37"/>
      <c r="D5" s="37"/>
      <c r="E5" s="1" t="s">
        <v>18</v>
      </c>
      <c r="F5" s="9" t="s">
        <v>17</v>
      </c>
    </row>
    <row r="6" spans="1:6" s="4" customFormat="1" x14ac:dyDescent="0.25">
      <c r="A6" s="11" t="s">
        <v>43</v>
      </c>
      <c r="B6" s="15" t="s">
        <v>1</v>
      </c>
      <c r="C6" s="26">
        <f>C7+C72</f>
        <v>550159</v>
      </c>
      <c r="D6" s="26">
        <f>D7+D72</f>
        <v>810893.70000000007</v>
      </c>
      <c r="E6" s="26">
        <f>E7+E72</f>
        <v>260734.7</v>
      </c>
      <c r="F6" s="13">
        <f>IF(C6=0,0,D6/C6*100)</f>
        <v>147.39260831868606</v>
      </c>
    </row>
    <row r="7" spans="1:6" s="4" customFormat="1" ht="13.8" customHeight="1" x14ac:dyDescent="0.25">
      <c r="A7" s="11" t="s">
        <v>44</v>
      </c>
      <c r="B7" s="11" t="s">
        <v>45</v>
      </c>
      <c r="C7" s="25">
        <f>C8+C15+C20+C23+C25+C34+C40+C45+C49</f>
        <v>536165.80000000005</v>
      </c>
      <c r="D7" s="25">
        <f>D8+D15+D20+D23+D25+D34+D40+D45+D49</f>
        <v>803998.8</v>
      </c>
      <c r="E7" s="25">
        <f>E8+E15+E20+E23+E25+E34+E40+E45+E49</f>
        <v>267833</v>
      </c>
      <c r="F7" s="13">
        <f t="shared" ref="F7:F82" si="0">IF(C7=0,0,D7/C7*100)</f>
        <v>149.95339128306952</v>
      </c>
    </row>
    <row r="8" spans="1:6" s="5" customFormat="1" x14ac:dyDescent="0.25">
      <c r="A8" s="11" t="s">
        <v>46</v>
      </c>
      <c r="B8" s="12" t="s">
        <v>47</v>
      </c>
      <c r="C8" s="25">
        <f>SUM(C9:C14)</f>
        <v>343000</v>
      </c>
      <c r="D8" s="25">
        <f t="shared" ref="D8:E8" si="1">SUM(D9:D14)</f>
        <v>410440</v>
      </c>
      <c r="E8" s="25">
        <f t="shared" si="1"/>
        <v>67440.000000000015</v>
      </c>
      <c r="F8" s="13">
        <f>IF(C8=0,0,D8/C8*100)</f>
        <v>119.66180758017492</v>
      </c>
    </row>
    <row r="9" spans="1:6" ht="82.8" x14ac:dyDescent="0.25">
      <c r="A9" s="29" t="s">
        <v>2</v>
      </c>
      <c r="B9" s="10" t="s">
        <v>22</v>
      </c>
      <c r="C9" s="30">
        <v>341800</v>
      </c>
      <c r="D9" s="30">
        <v>406429.2</v>
      </c>
      <c r="E9" s="28">
        <f>D9-C9</f>
        <v>64629.200000000012</v>
      </c>
      <c r="F9" s="14">
        <f t="shared" si="0"/>
        <v>118.90848449385607</v>
      </c>
    </row>
    <row r="10" spans="1:6" ht="124.2" x14ac:dyDescent="0.25">
      <c r="A10" s="29" t="s">
        <v>3</v>
      </c>
      <c r="B10" s="10" t="s">
        <v>23</v>
      </c>
      <c r="C10" s="30">
        <v>0</v>
      </c>
      <c r="D10" s="30">
        <v>-52.4</v>
      </c>
      <c r="E10" s="28">
        <f t="shared" ref="E10:E33" si="2">D10-C10</f>
        <v>-52.4</v>
      </c>
      <c r="F10" s="14">
        <f t="shared" si="0"/>
        <v>0</v>
      </c>
    </row>
    <row r="11" spans="1:6" ht="55.2" x14ac:dyDescent="0.25">
      <c r="A11" s="29" t="s">
        <v>4</v>
      </c>
      <c r="B11" s="10" t="s">
        <v>24</v>
      </c>
      <c r="C11" s="30">
        <v>0</v>
      </c>
      <c r="D11" s="30">
        <v>22.5</v>
      </c>
      <c r="E11" s="28">
        <f t="shared" si="2"/>
        <v>22.5</v>
      </c>
      <c r="F11" s="14">
        <f t="shared" si="0"/>
        <v>0</v>
      </c>
    </row>
    <row r="12" spans="1:6" ht="96.6" x14ac:dyDescent="0.25">
      <c r="A12" s="29" t="s">
        <v>104</v>
      </c>
      <c r="B12" s="10" t="s">
        <v>105</v>
      </c>
      <c r="C12" s="30">
        <v>1200</v>
      </c>
      <c r="D12" s="30">
        <v>690.6</v>
      </c>
      <c r="E12" s="28">
        <f t="shared" si="2"/>
        <v>-509.4</v>
      </c>
      <c r="F12" s="14">
        <f t="shared" si="0"/>
        <v>57.550000000000004</v>
      </c>
    </row>
    <row r="13" spans="1:6" ht="55.2" x14ac:dyDescent="0.25">
      <c r="A13" s="29" t="s">
        <v>115</v>
      </c>
      <c r="B13" s="10" t="s">
        <v>116</v>
      </c>
      <c r="C13" s="30">
        <v>0</v>
      </c>
      <c r="D13" s="30">
        <v>1444.4</v>
      </c>
      <c r="E13" s="28">
        <f t="shared" si="2"/>
        <v>1444.4</v>
      </c>
      <c r="F13" s="14">
        <f t="shared" si="0"/>
        <v>0</v>
      </c>
    </row>
    <row r="14" spans="1:6" ht="55.2" x14ac:dyDescent="0.25">
      <c r="A14" s="29" t="s">
        <v>117</v>
      </c>
      <c r="B14" s="10" t="s">
        <v>118</v>
      </c>
      <c r="C14" s="30">
        <v>0</v>
      </c>
      <c r="D14" s="30">
        <v>1905.7</v>
      </c>
      <c r="E14" s="28">
        <f t="shared" si="2"/>
        <v>1905.7</v>
      </c>
      <c r="F14" s="14">
        <f t="shared" si="0"/>
        <v>0</v>
      </c>
    </row>
    <row r="15" spans="1:6" s="5" customFormat="1" ht="13.8" customHeight="1" x14ac:dyDescent="0.25">
      <c r="A15" s="11" t="s">
        <v>48</v>
      </c>
      <c r="B15" s="15" t="s">
        <v>49</v>
      </c>
      <c r="C15" s="25">
        <f>SUM(C16:C19)</f>
        <v>11270.1</v>
      </c>
      <c r="D15" s="25">
        <f>SUM(D16:D19)</f>
        <v>16709.5</v>
      </c>
      <c r="E15" s="25">
        <f>SUM(E16:E19)</f>
        <v>5439.4000000000005</v>
      </c>
      <c r="F15" s="13">
        <f t="shared" si="0"/>
        <v>148.26399055908999</v>
      </c>
    </row>
    <row r="16" spans="1:6" ht="27.6" customHeight="1" x14ac:dyDescent="0.25">
      <c r="A16" s="29" t="s">
        <v>84</v>
      </c>
      <c r="B16" s="10" t="s">
        <v>85</v>
      </c>
      <c r="C16" s="30">
        <v>7.1</v>
      </c>
      <c r="D16" s="30">
        <v>153.5</v>
      </c>
      <c r="E16" s="28">
        <f t="shared" ref="E16" si="3">D16-C16</f>
        <v>146.4</v>
      </c>
      <c r="F16" s="14">
        <f t="shared" si="0"/>
        <v>2161.9718309859154</v>
      </c>
    </row>
    <row r="17" spans="1:6" ht="27.6" x14ac:dyDescent="0.25">
      <c r="A17" s="29" t="s">
        <v>5</v>
      </c>
      <c r="B17" s="10" t="s">
        <v>25</v>
      </c>
      <c r="C17" s="30">
        <v>0</v>
      </c>
      <c r="D17" s="30">
        <v>-355.7</v>
      </c>
      <c r="E17" s="28">
        <f t="shared" si="2"/>
        <v>-355.7</v>
      </c>
      <c r="F17" s="14">
        <f t="shared" si="0"/>
        <v>0</v>
      </c>
    </row>
    <row r="18" spans="1:6" x14ac:dyDescent="0.25">
      <c r="A18" s="29" t="s">
        <v>6</v>
      </c>
      <c r="B18" s="10" t="s">
        <v>26</v>
      </c>
      <c r="C18" s="30">
        <v>10430</v>
      </c>
      <c r="D18" s="30">
        <v>16621.2</v>
      </c>
      <c r="E18" s="28">
        <f t="shared" si="2"/>
        <v>6191.2000000000007</v>
      </c>
      <c r="F18" s="14">
        <f t="shared" si="0"/>
        <v>159.35953978907</v>
      </c>
    </row>
    <row r="19" spans="1:6" ht="41.4" x14ac:dyDescent="0.25">
      <c r="A19" s="29" t="s">
        <v>7</v>
      </c>
      <c r="B19" s="10" t="s">
        <v>27</v>
      </c>
      <c r="C19" s="30">
        <v>833</v>
      </c>
      <c r="D19" s="30">
        <v>290.5</v>
      </c>
      <c r="E19" s="28">
        <f t="shared" si="2"/>
        <v>-542.5</v>
      </c>
      <c r="F19" s="14">
        <f t="shared" si="0"/>
        <v>34.87394957983193</v>
      </c>
    </row>
    <row r="20" spans="1:6" s="5" customFormat="1" ht="13.8" customHeight="1" x14ac:dyDescent="0.25">
      <c r="A20" s="11" t="s">
        <v>50</v>
      </c>
      <c r="B20" s="15" t="s">
        <v>51</v>
      </c>
      <c r="C20" s="26">
        <f>SUM(C21:C22)</f>
        <v>298.8</v>
      </c>
      <c r="D20" s="26">
        <f>SUM(D21:D22)</f>
        <v>593.5</v>
      </c>
      <c r="E20" s="26">
        <f>SUM(E21:E22)</f>
        <v>294.7</v>
      </c>
      <c r="F20" s="13">
        <f t="shared" si="0"/>
        <v>198.62784471218205</v>
      </c>
    </row>
    <row r="21" spans="1:6" ht="41.4" customHeight="1" x14ac:dyDescent="0.25">
      <c r="A21" s="29" t="s">
        <v>76</v>
      </c>
      <c r="B21" s="10" t="s">
        <v>77</v>
      </c>
      <c r="C21" s="28">
        <v>8</v>
      </c>
      <c r="D21" s="28">
        <v>-1.4</v>
      </c>
      <c r="E21" s="28">
        <f t="shared" ref="E21:E22" si="4">D21-C21</f>
        <v>-9.4</v>
      </c>
      <c r="F21" s="14">
        <f t="shared" si="0"/>
        <v>-17.5</v>
      </c>
    </row>
    <row r="22" spans="1:6" ht="41.4" customHeight="1" x14ac:dyDescent="0.25">
      <c r="A22" s="29" t="s">
        <v>8</v>
      </c>
      <c r="B22" s="10" t="s">
        <v>28</v>
      </c>
      <c r="C22" s="28">
        <v>290.8</v>
      </c>
      <c r="D22" s="28">
        <v>594.9</v>
      </c>
      <c r="E22" s="28">
        <f t="shared" si="4"/>
        <v>304.09999999999997</v>
      </c>
      <c r="F22" s="14">
        <f t="shared" si="0"/>
        <v>204.5735900962861</v>
      </c>
    </row>
    <row r="23" spans="1:6" x14ac:dyDescent="0.25">
      <c r="A23" s="11" t="s">
        <v>86</v>
      </c>
      <c r="B23" s="15" t="s">
        <v>88</v>
      </c>
      <c r="C23" s="26">
        <f>C24</f>
        <v>0</v>
      </c>
      <c r="D23" s="26">
        <f t="shared" ref="D23:E23" si="5">D24</f>
        <v>94.3</v>
      </c>
      <c r="E23" s="26">
        <f t="shared" si="5"/>
        <v>94.3</v>
      </c>
      <c r="F23" s="13">
        <f t="shared" si="0"/>
        <v>0</v>
      </c>
    </row>
    <row r="24" spans="1:6" ht="55.2" x14ac:dyDescent="0.25">
      <c r="A24" s="29" t="s">
        <v>87</v>
      </c>
      <c r="B24" s="10" t="s">
        <v>89</v>
      </c>
      <c r="C24" s="28">
        <v>0</v>
      </c>
      <c r="D24" s="28">
        <v>94.3</v>
      </c>
      <c r="E24" s="28">
        <f t="shared" ref="E24" si="6">D24-C24</f>
        <v>94.3</v>
      </c>
      <c r="F24" s="14">
        <f t="shared" si="0"/>
        <v>0</v>
      </c>
    </row>
    <row r="25" spans="1:6" s="5" customFormat="1" ht="41.4" customHeight="1" x14ac:dyDescent="0.25">
      <c r="A25" s="11" t="s">
        <v>52</v>
      </c>
      <c r="B25" s="15" t="s">
        <v>53</v>
      </c>
      <c r="C25" s="25">
        <f>SUM(C26:C33)</f>
        <v>154808.30000000002</v>
      </c>
      <c r="D25" s="25">
        <f t="shared" ref="D25:E25" si="7">SUM(D26:D33)</f>
        <v>339187</v>
      </c>
      <c r="E25" s="25">
        <f t="shared" si="7"/>
        <v>184378.69999999998</v>
      </c>
      <c r="F25" s="13">
        <f t="shared" si="0"/>
        <v>219.10130141600933</v>
      </c>
    </row>
    <row r="26" spans="1:6" ht="96.6" customHeight="1" x14ac:dyDescent="0.25">
      <c r="A26" s="29" t="s">
        <v>9</v>
      </c>
      <c r="B26" s="10" t="s">
        <v>29</v>
      </c>
      <c r="C26" s="30">
        <v>147557.6</v>
      </c>
      <c r="D26" s="30">
        <v>332038.09999999998</v>
      </c>
      <c r="E26" s="28">
        <f t="shared" si="2"/>
        <v>184480.49999999997</v>
      </c>
      <c r="F26" s="14">
        <f t="shared" si="0"/>
        <v>225.02270299869335</v>
      </c>
    </row>
    <row r="27" spans="1:6" ht="82.8" customHeight="1" x14ac:dyDescent="0.25">
      <c r="A27" s="29" t="s">
        <v>10</v>
      </c>
      <c r="B27" s="10" t="s">
        <v>30</v>
      </c>
      <c r="C27" s="30">
        <v>1509.6</v>
      </c>
      <c r="D27" s="30">
        <v>1941.8</v>
      </c>
      <c r="E27" s="28">
        <f t="shared" si="2"/>
        <v>432.20000000000005</v>
      </c>
      <c r="F27" s="14">
        <f t="shared" si="0"/>
        <v>128.63010068892422</v>
      </c>
    </row>
    <row r="28" spans="1:6" ht="82.8" customHeight="1" x14ac:dyDescent="0.25">
      <c r="A28" s="29" t="s">
        <v>11</v>
      </c>
      <c r="B28" s="10" t="s">
        <v>31</v>
      </c>
      <c r="C28" s="30">
        <v>2039.9</v>
      </c>
      <c r="D28" s="30">
        <v>1935.5</v>
      </c>
      <c r="E28" s="28">
        <f t="shared" si="2"/>
        <v>-104.40000000000009</v>
      </c>
      <c r="F28" s="14">
        <f t="shared" si="0"/>
        <v>94.88210206382665</v>
      </c>
    </row>
    <row r="29" spans="1:6" ht="69" customHeight="1" x14ac:dyDescent="0.25">
      <c r="A29" s="29" t="s">
        <v>122</v>
      </c>
      <c r="B29" s="10" t="s">
        <v>32</v>
      </c>
      <c r="C29" s="30">
        <v>55.5</v>
      </c>
      <c r="D29" s="30">
        <v>59.7</v>
      </c>
      <c r="E29" s="28">
        <f t="shared" si="2"/>
        <v>4.2000000000000028</v>
      </c>
      <c r="F29" s="14">
        <f t="shared" si="0"/>
        <v>107.56756756756758</v>
      </c>
    </row>
    <row r="30" spans="1:6" ht="41.4" customHeight="1" x14ac:dyDescent="0.25">
      <c r="A30" s="29" t="s">
        <v>123</v>
      </c>
      <c r="B30" s="10" t="s">
        <v>33</v>
      </c>
      <c r="C30" s="30">
        <v>2066.5</v>
      </c>
      <c r="D30" s="30">
        <v>2126.9</v>
      </c>
      <c r="E30" s="28">
        <f t="shared" si="2"/>
        <v>60.400000000000091</v>
      </c>
      <c r="F30" s="14">
        <f t="shared" si="0"/>
        <v>102.92281635615777</v>
      </c>
    </row>
    <row r="31" spans="1:6" ht="55.2" x14ac:dyDescent="0.25">
      <c r="A31" s="29" t="s">
        <v>151</v>
      </c>
      <c r="B31" s="10" t="s">
        <v>152</v>
      </c>
      <c r="C31" s="30">
        <v>1357.2</v>
      </c>
      <c r="D31" s="30">
        <v>814.7</v>
      </c>
      <c r="E31" s="28">
        <f t="shared" ref="E31" si="8">D31-C31</f>
        <v>-542.5</v>
      </c>
      <c r="F31" s="14">
        <f t="shared" ref="F31" si="9">IF(C31=0,0,D31/C31*100)</f>
        <v>60.027998821102265</v>
      </c>
    </row>
    <row r="32" spans="1:6" ht="82.8" customHeight="1" x14ac:dyDescent="0.25">
      <c r="A32" s="29" t="s">
        <v>19</v>
      </c>
      <c r="B32" s="10" t="s">
        <v>34</v>
      </c>
      <c r="C32" s="30">
        <v>61.2</v>
      </c>
      <c r="D32" s="30">
        <v>54.2</v>
      </c>
      <c r="E32" s="28">
        <f t="shared" si="2"/>
        <v>-7</v>
      </c>
      <c r="F32" s="14">
        <f t="shared" si="0"/>
        <v>88.562091503267965</v>
      </c>
    </row>
    <row r="33" spans="1:6" ht="110.4" x14ac:dyDescent="0.25">
      <c r="A33" s="29" t="s">
        <v>106</v>
      </c>
      <c r="B33" s="10" t="s">
        <v>107</v>
      </c>
      <c r="C33" s="30">
        <v>160.80000000000001</v>
      </c>
      <c r="D33" s="30">
        <v>216.1</v>
      </c>
      <c r="E33" s="28">
        <f t="shared" si="2"/>
        <v>55.299999999999983</v>
      </c>
      <c r="F33" s="14">
        <f t="shared" si="0"/>
        <v>134.39054726368158</v>
      </c>
    </row>
    <row r="34" spans="1:6" s="5" customFormat="1" x14ac:dyDescent="0.25">
      <c r="A34" s="11" t="s">
        <v>54</v>
      </c>
      <c r="B34" s="15" t="s">
        <v>55</v>
      </c>
      <c r="C34" s="25">
        <f t="shared" ref="C34:E34" si="10">C35</f>
        <v>24822.799999999999</v>
      </c>
      <c r="D34" s="25">
        <f t="shared" si="10"/>
        <v>30502</v>
      </c>
      <c r="E34" s="25">
        <f t="shared" si="10"/>
        <v>5679.1999999999989</v>
      </c>
      <c r="F34" s="13">
        <f t="shared" si="0"/>
        <v>122.87896611180045</v>
      </c>
    </row>
    <row r="35" spans="1:6" ht="27.6" customHeight="1" x14ac:dyDescent="0.25">
      <c r="A35" s="29" t="s">
        <v>56</v>
      </c>
      <c r="B35" s="10" t="s">
        <v>57</v>
      </c>
      <c r="C35" s="28">
        <f>SUM(C36:C39)</f>
        <v>24822.799999999999</v>
      </c>
      <c r="D35" s="28">
        <f>SUM(D36:D39)</f>
        <v>30502</v>
      </c>
      <c r="E35" s="28">
        <f>SUM(E36:E39)</f>
        <v>5679.1999999999989</v>
      </c>
      <c r="F35" s="14">
        <f t="shared" si="0"/>
        <v>122.87896611180045</v>
      </c>
    </row>
    <row r="36" spans="1:6" ht="27.6" x14ac:dyDescent="0.25">
      <c r="A36" s="29" t="s">
        <v>12</v>
      </c>
      <c r="B36" s="10" t="s">
        <v>35</v>
      </c>
      <c r="C36" s="30">
        <v>5058.5</v>
      </c>
      <c r="D36" s="30">
        <v>9685</v>
      </c>
      <c r="E36" s="28">
        <f t="shared" ref="E36:E39" si="11">D36-C36</f>
        <v>4626.5</v>
      </c>
      <c r="F36" s="14">
        <f t="shared" si="0"/>
        <v>191.45991894830482</v>
      </c>
    </row>
    <row r="37" spans="1:6" ht="27.6" x14ac:dyDescent="0.25">
      <c r="A37" s="29" t="s">
        <v>13</v>
      </c>
      <c r="B37" s="10" t="s">
        <v>36</v>
      </c>
      <c r="C37" s="30">
        <v>1</v>
      </c>
      <c r="D37" s="30">
        <v>-27.5</v>
      </c>
      <c r="E37" s="28">
        <f t="shared" si="11"/>
        <v>-28.5</v>
      </c>
      <c r="F37" s="14">
        <f t="shared" si="0"/>
        <v>-2750</v>
      </c>
    </row>
    <row r="38" spans="1:6" x14ac:dyDescent="0.25">
      <c r="A38" s="29" t="s">
        <v>20</v>
      </c>
      <c r="B38" s="10" t="s">
        <v>37</v>
      </c>
      <c r="C38" s="30">
        <v>3066.3</v>
      </c>
      <c r="D38" s="30">
        <v>165.4</v>
      </c>
      <c r="E38" s="28">
        <f t="shared" si="11"/>
        <v>-2900.9</v>
      </c>
      <c r="F38" s="14">
        <f t="shared" si="0"/>
        <v>5.3941232103838495</v>
      </c>
    </row>
    <row r="39" spans="1:6" ht="41.4" customHeight="1" x14ac:dyDescent="0.25">
      <c r="A39" s="29" t="s">
        <v>14</v>
      </c>
      <c r="B39" s="10" t="s">
        <v>38</v>
      </c>
      <c r="C39" s="30">
        <v>16697</v>
      </c>
      <c r="D39" s="30">
        <v>20679.099999999999</v>
      </c>
      <c r="E39" s="28">
        <f t="shared" si="11"/>
        <v>3982.0999999999985</v>
      </c>
      <c r="F39" s="14">
        <f t="shared" si="0"/>
        <v>123.84919446607174</v>
      </c>
    </row>
    <row r="40" spans="1:6" s="5" customFormat="1" ht="27.6" x14ac:dyDescent="0.25">
      <c r="A40" s="17" t="s">
        <v>58</v>
      </c>
      <c r="B40" s="15" t="s">
        <v>59</v>
      </c>
      <c r="C40" s="25">
        <f>C41</f>
        <v>1899.7</v>
      </c>
      <c r="D40" s="25">
        <f t="shared" ref="D40:E40" si="12">D41</f>
        <v>1733.1000000000001</v>
      </c>
      <c r="E40" s="25">
        <f t="shared" si="12"/>
        <v>-166.60000000000005</v>
      </c>
      <c r="F40" s="13">
        <f t="shared" si="0"/>
        <v>91.230194241195989</v>
      </c>
    </row>
    <row r="41" spans="1:6" s="5" customFormat="1" x14ac:dyDescent="0.25">
      <c r="A41" s="17" t="s">
        <v>60</v>
      </c>
      <c r="B41" s="15" t="s">
        <v>61</v>
      </c>
      <c r="C41" s="26">
        <f>SUM(C42:C44)</f>
        <v>1899.7</v>
      </c>
      <c r="D41" s="26">
        <f t="shared" ref="D41:E41" si="13">SUM(D42:D44)</f>
        <v>1733.1000000000001</v>
      </c>
      <c r="E41" s="26">
        <f t="shared" si="13"/>
        <v>-166.60000000000005</v>
      </c>
      <c r="F41" s="13">
        <f t="shared" si="0"/>
        <v>91.230194241195989</v>
      </c>
    </row>
    <row r="42" spans="1:6" ht="41.4" x14ac:dyDescent="0.25">
      <c r="A42" s="16" t="s">
        <v>119</v>
      </c>
      <c r="B42" s="10" t="s">
        <v>39</v>
      </c>
      <c r="C42" s="28">
        <v>1877.4</v>
      </c>
      <c r="D42" s="28">
        <v>1534.2</v>
      </c>
      <c r="E42" s="28">
        <f t="shared" ref="E42:E44" si="14">D42-C42</f>
        <v>-343.20000000000005</v>
      </c>
      <c r="F42" s="14">
        <f t="shared" si="0"/>
        <v>81.719399169063607</v>
      </c>
    </row>
    <row r="43" spans="1:6" ht="27.6" x14ac:dyDescent="0.25">
      <c r="A43" s="16" t="s">
        <v>120</v>
      </c>
      <c r="B43" s="10" t="s">
        <v>40</v>
      </c>
      <c r="C43" s="28">
        <v>20.3</v>
      </c>
      <c r="D43" s="28">
        <v>180.4</v>
      </c>
      <c r="E43" s="28">
        <f t="shared" si="14"/>
        <v>160.1</v>
      </c>
      <c r="F43" s="14">
        <f t="shared" si="0"/>
        <v>888.66995073891621</v>
      </c>
    </row>
    <row r="44" spans="1:6" ht="27.6" x14ac:dyDescent="0.25">
      <c r="A44" s="16" t="s">
        <v>121</v>
      </c>
      <c r="B44" s="10" t="s">
        <v>40</v>
      </c>
      <c r="C44" s="28">
        <v>2</v>
      </c>
      <c r="D44" s="28">
        <v>18.5</v>
      </c>
      <c r="E44" s="28">
        <f t="shared" si="14"/>
        <v>16.5</v>
      </c>
      <c r="F44" s="14">
        <f t="shared" si="0"/>
        <v>925</v>
      </c>
    </row>
    <row r="45" spans="1:6" s="5" customFormat="1" ht="27.6" x14ac:dyDescent="0.25">
      <c r="A45" s="17" t="s">
        <v>90</v>
      </c>
      <c r="B45" s="15" t="s">
        <v>91</v>
      </c>
      <c r="C45" s="26">
        <f>SUM(C46:C48)</f>
        <v>5.8</v>
      </c>
      <c r="D45" s="26">
        <f t="shared" ref="D45:E45" si="15">SUM(D46:D48)</f>
        <v>782.1</v>
      </c>
      <c r="E45" s="26">
        <f t="shared" si="15"/>
        <v>776.30000000000007</v>
      </c>
      <c r="F45" s="13">
        <f t="shared" si="0"/>
        <v>13484.482758620692</v>
      </c>
    </row>
    <row r="46" spans="1:6" ht="69" x14ac:dyDescent="0.25">
      <c r="A46" s="16" t="s">
        <v>92</v>
      </c>
      <c r="B46" s="10" t="s">
        <v>93</v>
      </c>
      <c r="C46" s="18">
        <v>0</v>
      </c>
      <c r="D46" s="18">
        <v>219.8</v>
      </c>
      <c r="E46" s="28">
        <f t="shared" ref="E46:E48" si="16">D46-C46</f>
        <v>219.8</v>
      </c>
      <c r="F46" s="14">
        <f t="shared" si="0"/>
        <v>0</v>
      </c>
    </row>
    <row r="47" spans="1:6" ht="55.2" x14ac:dyDescent="0.25">
      <c r="A47" s="16" t="s">
        <v>94</v>
      </c>
      <c r="B47" s="10" t="s">
        <v>95</v>
      </c>
      <c r="C47" s="18">
        <v>0</v>
      </c>
      <c r="D47" s="18">
        <v>523.9</v>
      </c>
      <c r="E47" s="28">
        <f t="shared" si="16"/>
        <v>523.9</v>
      </c>
      <c r="F47" s="14">
        <f t="shared" si="0"/>
        <v>0</v>
      </c>
    </row>
    <row r="48" spans="1:6" ht="55.2" customHeight="1" x14ac:dyDescent="0.25">
      <c r="A48" s="16" t="s">
        <v>124</v>
      </c>
      <c r="B48" s="10" t="s">
        <v>125</v>
      </c>
      <c r="C48" s="28">
        <v>5.8</v>
      </c>
      <c r="D48" s="28">
        <v>38.4</v>
      </c>
      <c r="E48" s="28">
        <f t="shared" si="16"/>
        <v>32.6</v>
      </c>
      <c r="F48" s="14">
        <f t="shared" si="0"/>
        <v>662.06896551724139</v>
      </c>
    </row>
    <row r="49" spans="1:6" s="4" customFormat="1" x14ac:dyDescent="0.25">
      <c r="A49" s="11" t="s">
        <v>62</v>
      </c>
      <c r="B49" s="15" t="s">
        <v>63</v>
      </c>
      <c r="C49" s="26">
        <f>SUM(C50:C71)</f>
        <v>60.3</v>
      </c>
      <c r="D49" s="26">
        <f t="shared" ref="D49:E49" si="17">SUM(D50:D71)</f>
        <v>3957.2999999999997</v>
      </c>
      <c r="E49" s="26">
        <f t="shared" si="17"/>
        <v>3897</v>
      </c>
      <c r="F49" s="13">
        <f t="shared" si="0"/>
        <v>6562.6865671641799</v>
      </c>
    </row>
    <row r="50" spans="1:6" s="5" customFormat="1" ht="83.4" customHeight="1" x14ac:dyDescent="0.25">
      <c r="A50" s="16" t="s">
        <v>153</v>
      </c>
      <c r="B50" s="10" t="s">
        <v>97</v>
      </c>
      <c r="C50" s="18">
        <v>0</v>
      </c>
      <c r="D50" s="18">
        <v>5.7</v>
      </c>
      <c r="E50" s="28">
        <f t="shared" ref="E50" si="18">D50-C50</f>
        <v>5.7</v>
      </c>
      <c r="F50" s="14">
        <f t="shared" ref="F50" si="19">IF(C50=0,0,D50/C50*100)</f>
        <v>0</v>
      </c>
    </row>
    <row r="51" spans="1:6" s="5" customFormat="1" ht="83.4" customHeight="1" x14ac:dyDescent="0.25">
      <c r="A51" s="16" t="s">
        <v>96</v>
      </c>
      <c r="B51" s="10" t="s">
        <v>97</v>
      </c>
      <c r="C51" s="18">
        <v>0</v>
      </c>
      <c r="D51" s="18">
        <v>7.1</v>
      </c>
      <c r="E51" s="28">
        <f t="shared" ref="E51:E71" si="20">D51-C51</f>
        <v>7.1</v>
      </c>
      <c r="F51" s="14">
        <f t="shared" si="0"/>
        <v>0</v>
      </c>
    </row>
    <row r="52" spans="1:6" s="5" customFormat="1" ht="111.6" customHeight="1" x14ac:dyDescent="0.25">
      <c r="A52" s="16" t="s">
        <v>126</v>
      </c>
      <c r="B52" s="10" t="s">
        <v>99</v>
      </c>
      <c r="C52" s="18">
        <v>0</v>
      </c>
      <c r="D52" s="18">
        <v>24</v>
      </c>
      <c r="E52" s="28">
        <f t="shared" si="20"/>
        <v>24</v>
      </c>
      <c r="F52" s="14">
        <f t="shared" si="0"/>
        <v>0</v>
      </c>
    </row>
    <row r="53" spans="1:6" s="5" customFormat="1" ht="111.6" customHeight="1" x14ac:dyDescent="0.25">
      <c r="A53" s="16" t="s">
        <v>98</v>
      </c>
      <c r="B53" s="10" t="s">
        <v>99</v>
      </c>
      <c r="C53" s="18">
        <v>0</v>
      </c>
      <c r="D53" s="18">
        <v>2.5</v>
      </c>
      <c r="E53" s="28">
        <f t="shared" si="20"/>
        <v>2.5</v>
      </c>
      <c r="F53" s="14">
        <f t="shared" si="0"/>
        <v>0</v>
      </c>
    </row>
    <row r="54" spans="1:6" s="5" customFormat="1" ht="82.8" customHeight="1" x14ac:dyDescent="0.25">
      <c r="A54" s="16" t="s">
        <v>127</v>
      </c>
      <c r="B54" s="10" t="s">
        <v>128</v>
      </c>
      <c r="C54" s="18">
        <v>0</v>
      </c>
      <c r="D54" s="18">
        <v>0.7</v>
      </c>
      <c r="E54" s="28">
        <f t="shared" si="20"/>
        <v>0.7</v>
      </c>
      <c r="F54" s="14">
        <f t="shared" si="0"/>
        <v>0</v>
      </c>
    </row>
    <row r="55" spans="1:6" s="5" customFormat="1" ht="82.8" customHeight="1" x14ac:dyDescent="0.25">
      <c r="A55" s="16" t="s">
        <v>129</v>
      </c>
      <c r="B55" s="10" t="s">
        <v>128</v>
      </c>
      <c r="C55" s="18">
        <v>0</v>
      </c>
      <c r="D55" s="18">
        <v>1.5</v>
      </c>
      <c r="E55" s="28">
        <f t="shared" si="20"/>
        <v>1.5</v>
      </c>
      <c r="F55" s="14">
        <f t="shared" si="0"/>
        <v>0</v>
      </c>
    </row>
    <row r="56" spans="1:6" ht="96.6" x14ac:dyDescent="0.25">
      <c r="A56" s="16" t="s">
        <v>108</v>
      </c>
      <c r="B56" s="10" t="s">
        <v>109</v>
      </c>
      <c r="C56" s="18">
        <v>0</v>
      </c>
      <c r="D56" s="18">
        <v>18.5</v>
      </c>
      <c r="E56" s="28">
        <f t="shared" si="20"/>
        <v>18.5</v>
      </c>
      <c r="F56" s="14">
        <f t="shared" si="0"/>
        <v>0</v>
      </c>
    </row>
    <row r="57" spans="1:6" ht="96.6" x14ac:dyDescent="0.25">
      <c r="A57" s="16" t="s">
        <v>130</v>
      </c>
      <c r="B57" s="10" t="s">
        <v>131</v>
      </c>
      <c r="C57" s="18">
        <v>0</v>
      </c>
      <c r="D57" s="18">
        <v>2.1</v>
      </c>
      <c r="E57" s="28">
        <f t="shared" si="20"/>
        <v>2.1</v>
      </c>
      <c r="F57" s="14">
        <f t="shared" si="0"/>
        <v>0</v>
      </c>
    </row>
    <row r="58" spans="1:6" ht="84.6" customHeight="1" x14ac:dyDescent="0.25">
      <c r="A58" s="16" t="s">
        <v>110</v>
      </c>
      <c r="B58" s="10" t="s">
        <v>100</v>
      </c>
      <c r="C58" s="18">
        <v>0</v>
      </c>
      <c r="D58" s="18">
        <v>10.5</v>
      </c>
      <c r="E58" s="28">
        <f t="shared" si="20"/>
        <v>10.5</v>
      </c>
      <c r="F58" s="14">
        <f t="shared" si="0"/>
        <v>0</v>
      </c>
    </row>
    <row r="59" spans="1:6" ht="110.4" x14ac:dyDescent="0.25">
      <c r="A59" s="16" t="s">
        <v>154</v>
      </c>
      <c r="B59" s="10" t="s">
        <v>155</v>
      </c>
      <c r="C59" s="18">
        <v>0</v>
      </c>
      <c r="D59" s="18">
        <v>10.5</v>
      </c>
      <c r="E59" s="28">
        <f t="shared" si="20"/>
        <v>10.5</v>
      </c>
      <c r="F59" s="14">
        <f t="shared" si="0"/>
        <v>0</v>
      </c>
    </row>
    <row r="60" spans="1:6" ht="234.6" customHeight="1" x14ac:dyDescent="0.25">
      <c r="A60" s="16" t="s">
        <v>156</v>
      </c>
      <c r="B60" s="10" t="s">
        <v>157</v>
      </c>
      <c r="C60" s="18">
        <v>0</v>
      </c>
      <c r="D60" s="18">
        <v>20</v>
      </c>
      <c r="E60" s="28">
        <f t="shared" ref="E60" si="21">D60-C60</f>
        <v>20</v>
      </c>
      <c r="F60" s="14">
        <f t="shared" ref="F60" si="22">IF(C60=0,0,D60/C60*100)</f>
        <v>0</v>
      </c>
    </row>
    <row r="61" spans="1:6" ht="96.6" x14ac:dyDescent="0.25">
      <c r="A61" s="16" t="s">
        <v>111</v>
      </c>
      <c r="B61" s="10" t="s">
        <v>101</v>
      </c>
      <c r="C61" s="18">
        <v>0</v>
      </c>
      <c r="D61" s="18">
        <v>1.6</v>
      </c>
      <c r="E61" s="28">
        <f t="shared" si="20"/>
        <v>1.6</v>
      </c>
      <c r="F61" s="14">
        <f t="shared" si="0"/>
        <v>0</v>
      </c>
    </row>
    <row r="62" spans="1:6" ht="84.6" customHeight="1" x14ac:dyDescent="0.25">
      <c r="A62" s="16" t="s">
        <v>112</v>
      </c>
      <c r="B62" s="10" t="s">
        <v>102</v>
      </c>
      <c r="C62" s="18">
        <v>0</v>
      </c>
      <c r="D62" s="18">
        <v>502.7</v>
      </c>
      <c r="E62" s="28">
        <f t="shared" si="20"/>
        <v>502.7</v>
      </c>
      <c r="F62" s="14">
        <f t="shared" si="0"/>
        <v>0</v>
      </c>
    </row>
    <row r="63" spans="1:6" ht="99" customHeight="1" x14ac:dyDescent="0.25">
      <c r="A63" s="16" t="s">
        <v>113</v>
      </c>
      <c r="B63" s="10" t="s">
        <v>114</v>
      </c>
      <c r="C63" s="18">
        <v>0</v>
      </c>
      <c r="D63" s="18">
        <v>36.6</v>
      </c>
      <c r="E63" s="28">
        <f t="shared" si="20"/>
        <v>36.6</v>
      </c>
      <c r="F63" s="14">
        <f t="shared" si="0"/>
        <v>0</v>
      </c>
    </row>
    <row r="64" spans="1:6" ht="99.6" customHeight="1" x14ac:dyDescent="0.25">
      <c r="A64" s="16" t="s">
        <v>103</v>
      </c>
      <c r="B64" s="10" t="s">
        <v>114</v>
      </c>
      <c r="C64" s="18">
        <v>0</v>
      </c>
      <c r="D64" s="18">
        <v>4.3</v>
      </c>
      <c r="E64" s="28">
        <f t="shared" si="20"/>
        <v>4.3</v>
      </c>
      <c r="F64" s="14">
        <f t="shared" si="0"/>
        <v>0</v>
      </c>
    </row>
    <row r="65" spans="1:6" ht="82.8" x14ac:dyDescent="0.25">
      <c r="A65" s="16" t="s">
        <v>78</v>
      </c>
      <c r="B65" s="10" t="s">
        <v>79</v>
      </c>
      <c r="C65" s="28">
        <v>46.5</v>
      </c>
      <c r="D65" s="28">
        <v>96</v>
      </c>
      <c r="E65" s="28">
        <f t="shared" si="20"/>
        <v>49.5</v>
      </c>
      <c r="F65" s="14">
        <f t="shared" si="0"/>
        <v>206.45161290322579</v>
      </c>
    </row>
    <row r="66" spans="1:6" ht="82.8" x14ac:dyDescent="0.25">
      <c r="A66" s="16" t="s">
        <v>80</v>
      </c>
      <c r="B66" s="10" t="s">
        <v>81</v>
      </c>
      <c r="C66" s="28">
        <v>13.8</v>
      </c>
      <c r="D66" s="28">
        <v>27.8</v>
      </c>
      <c r="E66" s="28">
        <f t="shared" si="20"/>
        <v>14</v>
      </c>
      <c r="F66" s="14">
        <f t="shared" si="0"/>
        <v>201.44927536231884</v>
      </c>
    </row>
    <row r="67" spans="1:6" ht="69" x14ac:dyDescent="0.25">
      <c r="A67" s="16" t="s">
        <v>132</v>
      </c>
      <c r="B67" s="10" t="s">
        <v>82</v>
      </c>
      <c r="C67" s="18">
        <v>0</v>
      </c>
      <c r="D67" s="28">
        <v>9</v>
      </c>
      <c r="E67" s="28">
        <f t="shared" si="20"/>
        <v>9</v>
      </c>
      <c r="F67" s="14">
        <f t="shared" si="0"/>
        <v>0</v>
      </c>
    </row>
    <row r="68" spans="1:6" ht="69" x14ac:dyDescent="0.25">
      <c r="A68" s="16" t="s">
        <v>83</v>
      </c>
      <c r="B68" s="10" t="s">
        <v>82</v>
      </c>
      <c r="C68" s="18">
        <v>0</v>
      </c>
      <c r="D68" s="28">
        <v>1.1000000000000001</v>
      </c>
      <c r="E68" s="28">
        <f t="shared" si="20"/>
        <v>1.1000000000000001</v>
      </c>
      <c r="F68" s="14">
        <f t="shared" si="0"/>
        <v>0</v>
      </c>
    </row>
    <row r="69" spans="1:6" ht="110.4" x14ac:dyDescent="0.25">
      <c r="A69" s="16" t="s">
        <v>133</v>
      </c>
      <c r="B69" s="10" t="s">
        <v>134</v>
      </c>
      <c r="C69" s="18">
        <v>0</v>
      </c>
      <c r="D69" s="28">
        <v>32.5</v>
      </c>
      <c r="E69" s="28">
        <f t="shared" si="20"/>
        <v>32.5</v>
      </c>
      <c r="F69" s="14">
        <f t="shared" si="0"/>
        <v>0</v>
      </c>
    </row>
    <row r="70" spans="1:6" ht="110.4" x14ac:dyDescent="0.25">
      <c r="A70" s="16" t="s">
        <v>135</v>
      </c>
      <c r="B70" s="10" t="s">
        <v>134</v>
      </c>
      <c r="C70" s="18">
        <v>0</v>
      </c>
      <c r="D70" s="28">
        <v>111.4</v>
      </c>
      <c r="E70" s="28">
        <f t="shared" si="20"/>
        <v>111.4</v>
      </c>
      <c r="F70" s="14">
        <f t="shared" si="0"/>
        <v>0</v>
      </c>
    </row>
    <row r="71" spans="1:6" ht="110.4" x14ac:dyDescent="0.25">
      <c r="A71" s="16" t="s">
        <v>136</v>
      </c>
      <c r="B71" s="10" t="s">
        <v>134</v>
      </c>
      <c r="C71" s="18">
        <v>0</v>
      </c>
      <c r="D71" s="28">
        <v>3031.2</v>
      </c>
      <c r="E71" s="28">
        <f t="shared" si="20"/>
        <v>3031.2</v>
      </c>
      <c r="F71" s="14">
        <f t="shared" si="0"/>
        <v>0</v>
      </c>
    </row>
    <row r="72" spans="1:6" s="4" customFormat="1" x14ac:dyDescent="0.25">
      <c r="A72" s="11" t="s">
        <v>64</v>
      </c>
      <c r="B72" s="22" t="s">
        <v>65</v>
      </c>
      <c r="C72" s="25">
        <f>C73+C82</f>
        <v>13993.199999999999</v>
      </c>
      <c r="D72" s="25">
        <f t="shared" ref="D72:E72" si="23">D73+D82</f>
        <v>6894.9</v>
      </c>
      <c r="E72" s="25">
        <f t="shared" si="23"/>
        <v>-7098.3</v>
      </c>
      <c r="F72" s="13">
        <f t="shared" si="0"/>
        <v>49.273218420375613</v>
      </c>
    </row>
    <row r="73" spans="1:6" s="4" customFormat="1" ht="27.6" x14ac:dyDescent="0.25">
      <c r="A73" s="11" t="s">
        <v>66</v>
      </c>
      <c r="B73" s="15" t="s">
        <v>67</v>
      </c>
      <c r="C73" s="25">
        <f>C74+C77+C80</f>
        <v>13992.8</v>
      </c>
      <c r="D73" s="25">
        <f t="shared" ref="D73:E73" si="24">D74+D77+D80</f>
        <v>6804.5999999999995</v>
      </c>
      <c r="E73" s="25">
        <f t="shared" si="24"/>
        <v>-7188.2</v>
      </c>
      <c r="F73" s="13">
        <f t="shared" si="0"/>
        <v>48.629295066033954</v>
      </c>
    </row>
    <row r="74" spans="1:6" s="4" customFormat="1" ht="27.6" x14ac:dyDescent="0.25">
      <c r="A74" s="11" t="s">
        <v>137</v>
      </c>
      <c r="B74" s="15" t="s">
        <v>138</v>
      </c>
      <c r="C74" s="25">
        <f>C75</f>
        <v>7188.2</v>
      </c>
      <c r="D74" s="25">
        <f t="shared" ref="D74:E75" si="25">D75</f>
        <v>0</v>
      </c>
      <c r="E74" s="25">
        <f t="shared" si="25"/>
        <v>-7188.2</v>
      </c>
      <c r="F74" s="13">
        <f t="shared" si="0"/>
        <v>0</v>
      </c>
    </row>
    <row r="75" spans="1:6" s="4" customFormat="1" ht="41.4" x14ac:dyDescent="0.25">
      <c r="A75" s="29" t="s">
        <v>139</v>
      </c>
      <c r="B75" s="10" t="s">
        <v>140</v>
      </c>
      <c r="C75" s="27">
        <f>C76</f>
        <v>7188.2</v>
      </c>
      <c r="D75" s="27">
        <f t="shared" si="25"/>
        <v>0</v>
      </c>
      <c r="E75" s="27">
        <f t="shared" si="25"/>
        <v>-7188.2</v>
      </c>
      <c r="F75" s="14">
        <f t="shared" si="0"/>
        <v>0</v>
      </c>
    </row>
    <row r="76" spans="1:6" s="4" customFormat="1" ht="151.80000000000001" customHeight="1" x14ac:dyDescent="0.25">
      <c r="A76" s="29" t="s">
        <v>141</v>
      </c>
      <c r="B76" s="10" t="s">
        <v>142</v>
      </c>
      <c r="C76" s="27">
        <v>7188.2</v>
      </c>
      <c r="D76" s="27">
        <v>0</v>
      </c>
      <c r="E76" s="28">
        <f t="shared" ref="E76" si="26">D76-C76</f>
        <v>-7188.2</v>
      </c>
      <c r="F76" s="14">
        <f t="shared" si="0"/>
        <v>0</v>
      </c>
    </row>
    <row r="77" spans="1:6" s="5" customFormat="1" ht="27.6" x14ac:dyDescent="0.25">
      <c r="A77" s="11" t="s">
        <v>68</v>
      </c>
      <c r="B77" s="15" t="s">
        <v>69</v>
      </c>
      <c r="C77" s="25">
        <f>C78</f>
        <v>1786.7</v>
      </c>
      <c r="D77" s="25">
        <f t="shared" ref="D77:E77" si="27">D78</f>
        <v>1786.7</v>
      </c>
      <c r="E77" s="25">
        <f t="shared" si="27"/>
        <v>0</v>
      </c>
      <c r="F77" s="13">
        <f t="shared" si="0"/>
        <v>100</v>
      </c>
    </row>
    <row r="78" spans="1:6" ht="41.4" x14ac:dyDescent="0.25">
      <c r="A78" s="29" t="s">
        <v>70</v>
      </c>
      <c r="B78" s="10" t="s">
        <v>71</v>
      </c>
      <c r="C78" s="27">
        <f t="shared" ref="C78:E78" si="28">C79</f>
        <v>1786.7</v>
      </c>
      <c r="D78" s="27">
        <f t="shared" si="28"/>
        <v>1786.7</v>
      </c>
      <c r="E78" s="27">
        <f t="shared" si="28"/>
        <v>0</v>
      </c>
      <c r="F78" s="14">
        <f t="shared" si="0"/>
        <v>100</v>
      </c>
    </row>
    <row r="79" spans="1:6" ht="69" x14ac:dyDescent="0.25">
      <c r="A79" s="29" t="s">
        <v>72</v>
      </c>
      <c r="B79" s="19" t="s">
        <v>41</v>
      </c>
      <c r="C79" s="28">
        <v>1786.7</v>
      </c>
      <c r="D79" s="28">
        <v>1786.7</v>
      </c>
      <c r="E79" s="28">
        <f t="shared" ref="E79:E81" si="29">D79-C79</f>
        <v>0</v>
      </c>
      <c r="F79" s="14">
        <f t="shared" si="0"/>
        <v>100</v>
      </c>
    </row>
    <row r="80" spans="1:6" s="4" customFormat="1" x14ac:dyDescent="0.25">
      <c r="A80" s="11" t="s">
        <v>73</v>
      </c>
      <c r="B80" s="20" t="s">
        <v>74</v>
      </c>
      <c r="C80" s="25">
        <f t="shared" ref="C80:E80" si="30">C81</f>
        <v>5017.8999999999996</v>
      </c>
      <c r="D80" s="25">
        <f t="shared" si="30"/>
        <v>5017.8999999999996</v>
      </c>
      <c r="E80" s="25">
        <f t="shared" si="30"/>
        <v>0</v>
      </c>
      <c r="F80" s="13">
        <f t="shared" si="0"/>
        <v>100</v>
      </c>
    </row>
    <row r="81" spans="1:6" s="6" customFormat="1" ht="69" x14ac:dyDescent="0.25">
      <c r="A81" s="29" t="s">
        <v>75</v>
      </c>
      <c r="B81" s="21" t="s">
        <v>42</v>
      </c>
      <c r="C81" s="28">
        <v>5017.8999999999996</v>
      </c>
      <c r="D81" s="28">
        <v>5017.8999999999996</v>
      </c>
      <c r="E81" s="28">
        <f t="shared" si="29"/>
        <v>0</v>
      </c>
      <c r="F81" s="14">
        <f t="shared" si="0"/>
        <v>100</v>
      </c>
    </row>
    <row r="82" spans="1:6" s="23" customFormat="1" ht="55.2" customHeight="1" x14ac:dyDescent="0.25">
      <c r="A82" s="11" t="s">
        <v>143</v>
      </c>
      <c r="B82" s="20" t="s">
        <v>144</v>
      </c>
      <c r="C82" s="26">
        <f>C83</f>
        <v>0.4</v>
      </c>
      <c r="D82" s="26">
        <f t="shared" ref="D82:E83" si="31">D83</f>
        <v>90.3</v>
      </c>
      <c r="E82" s="26">
        <f t="shared" si="31"/>
        <v>89.899999999999991</v>
      </c>
      <c r="F82" s="13">
        <f t="shared" si="0"/>
        <v>22574.999999999996</v>
      </c>
    </row>
    <row r="83" spans="1:6" s="23" customFormat="1" ht="96.6" x14ac:dyDescent="0.25">
      <c r="A83" s="22" t="s">
        <v>145</v>
      </c>
      <c r="B83" s="20" t="s">
        <v>146</v>
      </c>
      <c r="C83" s="26">
        <f>C84</f>
        <v>0.4</v>
      </c>
      <c r="D83" s="26">
        <f t="shared" si="31"/>
        <v>90.3</v>
      </c>
      <c r="E83" s="26">
        <f t="shared" si="31"/>
        <v>89.899999999999991</v>
      </c>
      <c r="F83" s="13">
        <f t="shared" ref="F83:F84" si="32">IF(C83=0,0,D83/C83*100)</f>
        <v>22574.999999999996</v>
      </c>
    </row>
    <row r="84" spans="1:6" s="24" customFormat="1" ht="55.2" x14ac:dyDescent="0.25">
      <c r="A84" s="29" t="s">
        <v>147</v>
      </c>
      <c r="B84" s="21" t="s">
        <v>148</v>
      </c>
      <c r="C84" s="28">
        <v>0.4</v>
      </c>
      <c r="D84" s="28">
        <v>90.3</v>
      </c>
      <c r="E84" s="28">
        <f t="shared" ref="E84" si="33">D84-C84</f>
        <v>89.899999999999991</v>
      </c>
      <c r="F84" s="14">
        <f t="shared" si="32"/>
        <v>22574.999999999996</v>
      </c>
    </row>
    <row r="93" spans="1:6" x14ac:dyDescent="0.25">
      <c r="A93" s="2"/>
    </row>
    <row r="94" spans="1:6" x14ac:dyDescent="0.25">
      <c r="A94" s="2"/>
    </row>
    <row r="95" spans="1:6" x14ac:dyDescent="0.25">
      <c r="A95" s="2"/>
    </row>
    <row r="96" spans="1:6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9" spans="1:1" x14ac:dyDescent="0.25">
      <c r="A119" s="2"/>
    </row>
    <row r="120" spans="1:1" x14ac:dyDescent="0.25">
      <c r="A120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51" spans="1:1" x14ac:dyDescent="0.25">
      <c r="A151" s="2"/>
    </row>
    <row r="152" spans="1:1" x14ac:dyDescent="0.25">
      <c r="A152" s="2"/>
    </row>
  </sheetData>
  <mergeCells count="7">
    <mergeCell ref="A1:B1"/>
    <mergeCell ref="A2:F2"/>
    <mergeCell ref="A4:A5"/>
    <mergeCell ref="B4:B5"/>
    <mergeCell ref="C4:C5"/>
    <mergeCell ref="D4:D5"/>
    <mergeCell ref="E4:F4"/>
  </mergeCells>
  <pageMargins left="0.70866141732283472" right="0.70866141732283472" top="0.74803149606299213" bottom="0.74803149606299213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полугодие</vt:lpstr>
      <vt:lpstr>полугодие!Заголовки_для_печати</vt:lpstr>
      <vt:lpstr>полугодие!Область_печати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2023-08-01T05:56:48Z</dcterms:modified>
</cp:coreProperties>
</file>