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170" yWindow="225" windowWidth="14805" windowHeight="7890"/>
  </bookViews>
  <sheets>
    <sheet name="Лист1" sheetId="2" r:id="rId1"/>
  </sheets>
  <definedNames>
    <definedName name="_xlnm.Print_Titles" localSheetId="0">Лист1!$3:$3</definedName>
    <definedName name="_xlnm.Print_Area" localSheetId="0">Лист1!$A$1:$F$100</definedName>
  </definedNames>
  <calcPr calcId="162913"/>
</workbook>
</file>

<file path=xl/calcChain.xml><?xml version="1.0" encoding="utf-8"?>
<calcChain xmlns="http://schemas.openxmlformats.org/spreadsheetml/2006/main">
  <c r="D75" i="2" l="1"/>
  <c r="E75" i="2"/>
  <c r="C75" i="2"/>
  <c r="E90" i="2"/>
  <c r="D91" i="2"/>
  <c r="D90" i="2" s="1"/>
  <c r="E91" i="2"/>
  <c r="C90" i="2"/>
  <c r="C91" i="2"/>
  <c r="E92" i="2"/>
  <c r="E59" i="2"/>
  <c r="E96" i="2" l="1"/>
  <c r="D98" i="2"/>
  <c r="C98" i="2"/>
  <c r="E99" i="2"/>
  <c r="D94" i="2"/>
  <c r="C94" i="2"/>
  <c r="D19" i="2" l="1"/>
  <c r="C19" i="2"/>
  <c r="E16" i="2"/>
  <c r="E73" i="2" l="1"/>
  <c r="E72" i="2"/>
  <c r="E61" i="2"/>
  <c r="E12" i="2"/>
  <c r="E11" i="2"/>
  <c r="D6" i="2"/>
  <c r="C6" i="2"/>
  <c r="D78" i="2"/>
  <c r="C78" i="2"/>
  <c r="E79" i="2"/>
  <c r="D87" i="2" l="1"/>
  <c r="C87" i="2"/>
  <c r="E89" i="2"/>
  <c r="E39" i="2"/>
  <c r="E78" i="2" l="1"/>
  <c r="E57" i="2"/>
  <c r="D48" i="2"/>
  <c r="C48" i="2"/>
  <c r="E51" i="2"/>
  <c r="D80" i="2" l="1"/>
  <c r="D77" i="2" s="1"/>
  <c r="C80" i="2"/>
  <c r="C77" i="2" s="1"/>
  <c r="E82" i="2"/>
  <c r="E86" i="2" l="1"/>
  <c r="C35" i="2"/>
  <c r="D13" i="2"/>
  <c r="C13" i="2"/>
  <c r="E62" i="2" l="1"/>
  <c r="E54" i="2"/>
  <c r="D25" i="2"/>
  <c r="C25" i="2"/>
  <c r="E33" i="2"/>
  <c r="E10" i="2"/>
  <c r="E31" i="2" l="1"/>
  <c r="E100" i="2" l="1"/>
  <c r="D97" i="2"/>
  <c r="C97" i="2"/>
  <c r="E95" i="2"/>
  <c r="E94" i="2" s="1"/>
  <c r="D93" i="2"/>
  <c r="E88" i="2"/>
  <c r="E87" i="2" s="1"/>
  <c r="E85" i="2"/>
  <c r="E84" i="2" s="1"/>
  <c r="E83" i="2" s="1"/>
  <c r="D84" i="2"/>
  <c r="D83" i="2" s="1"/>
  <c r="C84" i="2"/>
  <c r="C83" i="2" s="1"/>
  <c r="E81" i="2"/>
  <c r="E74" i="2"/>
  <c r="E71" i="2"/>
  <c r="E70" i="2"/>
  <c r="E69" i="2"/>
  <c r="E68" i="2"/>
  <c r="E67" i="2"/>
  <c r="E66" i="2"/>
  <c r="E65" i="2"/>
  <c r="E64" i="2"/>
  <c r="E63" i="2"/>
  <c r="E60" i="2"/>
  <c r="E58" i="2"/>
  <c r="E56" i="2"/>
  <c r="E55" i="2"/>
  <c r="E53" i="2"/>
  <c r="D52" i="2"/>
  <c r="C52" i="2"/>
  <c r="E50" i="2"/>
  <c r="E49" i="2"/>
  <c r="E47" i="2"/>
  <c r="E46" i="2"/>
  <c r="E45" i="2"/>
  <c r="D44" i="2"/>
  <c r="C44" i="2"/>
  <c r="E43" i="2"/>
  <c r="E42" i="2" s="1"/>
  <c r="D42" i="2"/>
  <c r="C42" i="2"/>
  <c r="E40" i="2"/>
  <c r="E38" i="2"/>
  <c r="E37" i="2"/>
  <c r="E36" i="2"/>
  <c r="D35" i="2"/>
  <c r="D34" i="2" s="1"/>
  <c r="E32" i="2"/>
  <c r="E30" i="2"/>
  <c r="E29" i="2"/>
  <c r="E28" i="2"/>
  <c r="E27" i="2"/>
  <c r="E26" i="2"/>
  <c r="E24" i="2"/>
  <c r="D23" i="2"/>
  <c r="C23" i="2"/>
  <c r="E22" i="2"/>
  <c r="E21" i="2"/>
  <c r="E20" i="2"/>
  <c r="E18" i="2"/>
  <c r="E17" i="2"/>
  <c r="E15" i="2"/>
  <c r="E14" i="2"/>
  <c r="E9" i="2"/>
  <c r="E8" i="2"/>
  <c r="E7" i="2"/>
  <c r="E98" i="2" l="1"/>
  <c r="E97" i="2" s="1"/>
  <c r="E6" i="2"/>
  <c r="E48" i="2"/>
  <c r="E80" i="2"/>
  <c r="E77" i="2" s="1"/>
  <c r="E13" i="2"/>
  <c r="E19" i="2"/>
  <c r="E93" i="2"/>
  <c r="C76" i="2"/>
  <c r="E25" i="2"/>
  <c r="D76" i="2"/>
  <c r="D41" i="2"/>
  <c r="D5" i="2" s="1"/>
  <c r="E44" i="2"/>
  <c r="E41" i="2" s="1"/>
  <c r="E52" i="2"/>
  <c r="E35" i="2"/>
  <c r="E34" i="2" s="1"/>
  <c r="E23" i="2"/>
  <c r="C41" i="2"/>
  <c r="C34" i="2"/>
  <c r="C93" i="2"/>
  <c r="C5" i="2" l="1"/>
  <c r="E5" i="2"/>
  <c r="E76" i="2"/>
  <c r="D4" i="2"/>
  <c r="E4" i="2" l="1"/>
  <c r="C4" i="2"/>
</calcChain>
</file>

<file path=xl/sharedStrings.xml><?xml version="1.0" encoding="utf-8"?>
<sst xmlns="http://schemas.openxmlformats.org/spreadsheetml/2006/main" count="259" uniqueCount="239">
  <si>
    <t>Код бюджетной классификации Российской Федерации</t>
  </si>
  <si>
    <t>Наименование статьи дохода</t>
  </si>
  <si>
    <t>000 8 50 00000 00 0000 000</t>
  </si>
  <si>
    <t>ВСЕГО ДОХОДОВ</t>
  </si>
  <si>
    <t>000 1 00 00000 00 0000 000</t>
  </si>
  <si>
    <t>Налоговые и неналоговые доходы</t>
  </si>
  <si>
    <t>000 1 01 00000 00 0000 000</t>
  </si>
  <si>
    <t>Налоги на прибыль, доходы</t>
  </si>
  <si>
    <t>182 1 01 02010 01 0000 110</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</si>
  <si>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</si>
  <si>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</si>
  <si>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</si>
  <si>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</si>
  <si>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000 1 05 00000 00 0000 000</t>
  </si>
  <si>
    <t>Налоги на совокупный доход</t>
  </si>
  <si>
    <t>182 1 05 01011 01 0000 110</t>
  </si>
  <si>
    <t>Налог, взимаемый с налогоплательщиков, выбравших в качестве объекта налогообложения доходы</t>
  </si>
  <si>
    <t>182 1 05 02010 02 0000 110</t>
  </si>
  <si>
    <t>Единый налог на вмененный доход для отдельных видов деятельности</t>
  </si>
  <si>
    <t>182 1 05 03010 01 0000 110</t>
  </si>
  <si>
    <t>Единый сельскохозяйственный налог</t>
  </si>
  <si>
    <t>182 1 05 04020 02 0000 110</t>
  </si>
  <si>
    <t>Налог, взимаемый в связи с применением патентной системы налогообложения, зачисляемый в бюджеты муниципальных районов</t>
  </si>
  <si>
    <t>000 1 06 00000 00 0000 000</t>
  </si>
  <si>
    <t>Налоги на имущество</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</si>
  <si>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</si>
  <si>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</si>
  <si>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182 1 06 06033 05 0000 110</t>
  </si>
  <si>
    <t>Земельный налог с организаций, обладающих земельным участком, расположенным в границах межселенных территорий</t>
  </si>
  <si>
    <t>182 1 06 06043 05 0000 110</t>
  </si>
  <si>
    <t>Земельный налог с физических лиц, обладающих земельным участком, расположенным в границах межселенных территорий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</si>
  <si>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</si>
  <si>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</si>
  <si>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</si>
  <si>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</si>
  <si>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</si>
  <si>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</si>
  <si>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005 1 11 05013 05 0000 120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</si>
  <si>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</si>
  <si>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005 1 11 05013 13 0000 120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</si>
  <si>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</si>
  <si>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042 1 11 05025 05 0000 120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</si>
  <si>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</si>
  <si>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</si>
  <si>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</si>
  <si>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042 1 11 09045 05 0000 120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</si>
  <si>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</si>
  <si>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</si>
  <si>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</si>
  <si>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Плата за негативное воздействие на окружающую среду</t>
  </si>
  <si>
    <t>048 1 12 01010 01 0000 120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</si>
  <si>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</si>
  <si>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</si>
  <si>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</si>
  <si>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048 1 12 01041 01 0000 120</t>
  </si>
  <si>
    <t>Плата за размещение отходов производства</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</si>
  <si>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</si>
  <si>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</si>
  <si>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000 1 13 01000 00 0000 130</t>
  </si>
  <si>
    <t xml:space="preserve">Доходы от оказания платных услуг (работ) </t>
  </si>
  <si>
    <t>034 1 13 01995 05 0000 130</t>
  </si>
  <si>
    <t>000 1 13 02000 00 0000 130</t>
  </si>
  <si>
    <t>Доходы от компенсации затрат государства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</si>
  <si>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</si>
  <si>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</si>
  <si>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материальных и нематериальных активов</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</si>
  <si>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</si>
  <si>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</si>
  <si>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</si>
  <si>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</si>
  <si>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</si>
  <si>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</si>
  <si>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</si>
  <si>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</si>
  <si>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</si>
  <si>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Прочие субсидии бюджетам муниципальных районов</t>
  </si>
  <si>
    <t>Субвенции бюджетам бюджетной системы Российской Федерации</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</si>
  <si>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</si>
  <si>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</si>
  <si>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</si>
  <si>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000 2 18 00000 00 0000 000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</si>
  <si>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</si>
  <si>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000 2 19 00000 00 0000 000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</si>
  <si>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</si>
  <si>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</si>
  <si>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</si>
  <si>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Пояснение отклонений между фактическими и утвержденными (установленными) значениями</t>
  </si>
  <si>
    <t>тыс. руб.</t>
  </si>
  <si>
    <t>Первоначально утвержденные (установленные) решением о бюджете значения</t>
  </si>
  <si>
    <t>Фактически поступило</t>
  </si>
  <si>
    <t>Отклонение ("-" неисполнено, "+" перевыполнение первоначального плана)</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</si>
  <si>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</si>
  <si>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</si>
  <si>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000 2 02 20000 00 0000 150</t>
  </si>
  <si>
    <t>000 2 02 29999 05 0000 150</t>
  </si>
  <si>
    <t>034 2 02 29999 05 0000 150</t>
  </si>
  <si>
    <t>000 2 02 30000 00 0000 150</t>
  </si>
  <si>
    <t>000 2 02 30024 05 0000 150</t>
  </si>
  <si>
    <t>034 2 02 30024 05 0000 150</t>
  </si>
  <si>
    <t>000 2 02 40000 00 0000 150</t>
  </si>
  <si>
    <t>046 2 02 40014 05 0000 150</t>
  </si>
  <si>
    <t>000 2 18 00000 05 0000 150</t>
  </si>
  <si>
    <t>034 2 18 60010 05 0000 150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</si>
  <si>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</si>
  <si>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000 1 12 01000 01 0000 120</t>
  </si>
  <si>
    <t>000 1 13 00000 00 0000 000</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</si>
  <si>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</si>
  <si>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районов</t>
  </si>
  <si>
    <t xml:space="preserve">000 1 14 00000 00 0000 000 </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</si>
  <si>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</si>
  <si>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</si>
  <si>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</si>
  <si>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</si>
  <si>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</si>
  <si>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</si>
  <si>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</si>
  <si>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</si>
  <si>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</si>
  <si>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</si>
  <si>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</si>
  <si>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</si>
  <si>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</si>
  <si>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</si>
  <si>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</si>
  <si>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</si>
  <si>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048 1 16 10123 01 0000 140</t>
  </si>
  <si>
    <t>188 1 16 10123 01 0000 140</t>
  </si>
  <si>
    <t>019 1 16 11050 01 0000 140</t>
  </si>
  <si>
    <t>Субвенции бюджетам муниципальных районов на выполнение передаваемых полномочий субъектов Российской Федерации</t>
  </si>
  <si>
    <t>000 2 19 00000 05 0000 150</t>
  </si>
  <si>
    <t>034 2 19 60010 05 0000 150</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</si>
  <si>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</si>
  <si>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</si>
  <si>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182 1 01 02080 01 0000 110</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</si>
  <si>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</si>
  <si>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</si>
  <si>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</si>
  <si>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</si>
  <si>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Субсидии местным бюджетам на софинансирование расходных обязательств по участию в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</si>
  <si>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034 2 02 35120 05 0000 150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</si>
  <si>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</si>
  <si>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034 1 13 02065 05 0000 130</t>
  </si>
  <si>
    <t>034 1 13 02995 05 0000 130</t>
  </si>
  <si>
    <t>034 1 11 05035 05 0000 120</t>
  </si>
  <si>
    <t>042 1 11 05075 05 0000 120</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</si>
  <si>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</si>
  <si>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</si>
  <si>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009 1 16 01053 01 0000 140</t>
  </si>
  <si>
    <t>009 1 16 01063 01 0000 140</t>
  </si>
  <si>
    <t>009 1 16 01073 01 0000 140</t>
  </si>
  <si>
    <t>009 1 16 01083 01 0000 140</t>
  </si>
  <si>
    <t>009 1 16 01143 01 0000 140</t>
  </si>
  <si>
    <t>009 1 16 01173 01 0000 140</t>
  </si>
  <si>
    <t>009 1 16 01193 01 0000 140</t>
  </si>
  <si>
    <t>009 1 16 01203 01 0000 140</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</si>
  <si>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</si>
  <si>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048 1 12 01042 01 0000 120</t>
  </si>
  <si>
    <t>Плата за размещение твердых коммунальных отходов</t>
  </si>
  <si>
    <t>034 2 02 49999 05 0000 150</t>
  </si>
  <si>
    <t>Прочие межбюджетные трансферты, передаваемые бюджетам муниципальных районов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</si>
  <si>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</si>
  <si>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</si>
  <si>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000 2 02 20077 05 0000 150</t>
  </si>
  <si>
    <t>Субсидии бюджетам муниципальных районов на софинансирование капитальных вложений в объекты муниципальной собственности</t>
  </si>
  <si>
    <t>034 2 02 20077 05 0000 150</t>
  </si>
  <si>
    <t>Субсидии местным бюджетам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</si>
  <si>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</si>
  <si>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</si>
  <si>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</si>
  <si>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</si>
  <si>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</si>
  <si>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</si>
  <si>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046 1 16 01154 01 0000 140</t>
  </si>
  <si>
    <t>034 1 16 11050 01 0000 140</t>
  </si>
  <si>
    <t>046 1 13 02995 05 0000 130</t>
  </si>
  <si>
    <t>В доход бюджета Заполярного района перечислен налог физическими лицами с доходов, полученных от продажи имущества, а также по договорам найма и договорам аренды имущества. Плановые показатели по данному виду доходов не предусмотрены в связи с отсутствием системного характера их уплаты</t>
  </si>
  <si>
    <t>Превышение плановых показателей связано с увеличением поступлений налога от некоторых нефтегазодобывающих организаций и обслуживающих их компаний, осуществляющих деятельность на территории Заполярного района</t>
  </si>
  <si>
    <t>Плановые показатели по данному виду доходов не предусмотрены в связи с отсутствием системного характера их уплаты</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</si>
  <si>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Департамент цифрового развития, связи и массовых коммуникаций НАО</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</si>
  <si>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Департамент образования, культуры и спорта НАО</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</si>
  <si>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Департамент природных ресурсов, экологии и АПК НАО</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</si>
  <si>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Администрация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</si>
  <si>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Управление финансов Администрации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</si>
  <si>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Контрольно-счетная палата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</si>
  <si>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Межрегиональное управление Федеральной службы по надзору в сфере природопользования по Республике Коми и Ненецкому автономному округу</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</si>
  <si>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Управление Министерства внутренних дел Российской Федерации по Ненецкому автономному округу</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</si>
  <si>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продажи земельных участков, расположенных на территориях сельских поселений, а также на межселенной территории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</si>
  <si>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продажи земельных участков, расположенных на территории рп. Искателей</t>
  </si>
  <si>
    <t>182 1 05 02020 02 0000 110</t>
  </si>
  <si>
    <t>Единый налог на вмененный доход для отдельных видов деятельности (за налоговые периоды, истекшие до 1 января 2011 года)</t>
  </si>
  <si>
    <t>048 1 16 11130 01 0000 140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</si>
  <si>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</si>
  <si>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</si>
  <si>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Субсидии на оказание финансовой помощи бюджетам муниципальных образований на строительство (приобретение) объектов муниципальной собственности в целях предоставления жилых помещений гражданам по договорам социального найма, и на формирование специализированного жилищного фонда в рамках государственной программы Ненецкого автономного округа "Обеспечение доступным и комфортным жильём и коммунальными услугами граждан, проживающих в Ненецком автономном округе"</t>
  </si>
  <si>
    <t>040 2 18 60010 05 0000 150</t>
  </si>
  <si>
    <t>046 2 19 60010 05 0000 150</t>
  </si>
  <si>
    <t>Иные межбюджетные трансферты предоставлены из окружного бюджета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
Плановый показатель уточнен решением Совета Заполярного района от 19.09.2024 № 339-р</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</si>
  <si>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Согласно отчету о результатах контрольного мероприятия Контрольно-счетной палаты Заполярного района от 28.06.2024 в доход районного бюджета поступил возврат иных межбюджетных трансфертов, полученных в 2023 году Сельским поселением «Хоседа-Хардский сельсовет» ЗР НАО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 на возмещение недополученных доходов или финансовое возмещение затрат, возникающих при оказании жителям поселения услуг общественных бань (средства районного бюджета)</t>
  </si>
  <si>
    <r>
      <t xml:space="preserve">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доход районного бюджета поступили:
- </t>
    </r>
    <r>
      <rPr>
        <b/>
        <sz val="10"/>
        <rFont val="Times New Roman"/>
        <family val="1"/>
        <charset val="204"/>
      </rPr>
      <t>462,4</t>
    </r>
    <r>
      <rPr>
        <sz val="10"/>
        <rFont val="Times New Roman"/>
        <family val="1"/>
        <charset val="204"/>
      </rPr>
      <t xml:space="preserve"> тыс. руб. – возврат иных межбюджетных трансфертов, полученных в 2021-2022 годах Городским поселением «Рабочий поселок Искателей» ЗР НАО в рамках подпрограммы 6 «Возмещение части затрат органов местного самоуправления поселений Ненецкого автономного округа» муниципальной программы «Развитие административной системы местного самоуправления муниципального района «Заполярный район» на 2017-2025 годы» на выплату пенсий за выслугу лет лицам, замещавшим выборные должности и должности муниципальной службы. Средства взысканы в бюджет поселения в 2024 году в соответствии с апелляционным определением Нарьян-Марского городского суда от 17.07.2024 (средства районного бюджета), 
- </t>
    </r>
    <r>
      <rPr>
        <b/>
        <sz val="10"/>
        <rFont val="Times New Roman"/>
        <family val="1"/>
        <charset val="204"/>
      </rPr>
      <t>25,0</t>
    </r>
    <r>
      <rPr>
        <sz val="10"/>
        <rFont val="Times New Roman"/>
        <family val="1"/>
        <charset val="204"/>
      </rPr>
      <t xml:space="preserve"> тыс. руб. – возврат иных межбюджетных трансфертов, полученных в 2023 году Сельским поселением «Юшарский сельсовет» ЗР НАО на поддержку мер по обеспечению сбалансированности бюджета поселения в рамках муниципальной программы «Управление финансами в муниципальном районе «Заполярный район» на 2019-2025 годы» на проведение судебной экспертизы. Выделенные из районного бюджета средства в 2023 году перечислены Администрацией поселения на счет Арбитражного суда Архангельской области для оплаты судебной экспертизы по делу № А05П-325/2023, в 2024 году остаток невостребованных средств возвращен судом в бюджет поселения (средства районного бюджета)</t>
    </r>
  </si>
  <si>
    <r>
      <t xml:space="preserve">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2024 году из районного бюджета произведены возвраты в окружной бюджет
- </t>
    </r>
    <r>
      <rPr>
        <b/>
        <sz val="11"/>
        <rFont val="Times New Roman"/>
        <family val="1"/>
        <charset val="204"/>
      </rPr>
      <t>777,2</t>
    </r>
    <r>
      <rPr>
        <sz val="11"/>
        <rFont val="Times New Roman"/>
        <family val="1"/>
        <charset val="204"/>
      </rPr>
      <t xml:space="preserve"> тыс. руб. – остаток средств субсидии, возвращенных из окружного бюджета в районный бюджет в 2023 году на софинансирование расходных обязательств по участию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и неиспользованных по состоянию на 01.01.2024,
- </t>
    </r>
    <r>
      <rPr>
        <b/>
        <sz val="11"/>
        <rFont val="Times New Roman"/>
        <family val="1"/>
        <charset val="204"/>
      </rPr>
      <t>0,2</t>
    </r>
    <r>
      <rPr>
        <sz val="11"/>
        <rFont val="Times New Roman"/>
        <family val="1"/>
        <charset val="204"/>
      </rPr>
      <t xml:space="preserve"> тыс. руб. – остаток субсидии прошлых лет, предусмотренной долгосрочной целевой программой «Социальное развитие села на территории Ненецкого автономного округа на 2009-2015 годы», поступившей по исполнительному листу от ООО «Стоунтекс» (мероприятие «Выполнение работ по строительству объекта «Школа-сад на 80 мест в п. Бугрино»)</t>
    </r>
  </si>
  <si>
    <r>
      <t xml:space="preserve">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2024 году в бюджеты поселений возвращена сумма иных межбюджетных трансфертов, полученная на исполнение переданных полномочий контрольно-счетного органа муниципальных образований поселений по осуществлению внешнего муниципального финансового контроля, в том числе:
- </t>
    </r>
    <r>
      <rPr>
        <b/>
        <sz val="11"/>
        <rFont val="Times New Roman"/>
        <family val="1"/>
        <charset val="204"/>
      </rPr>
      <t>15,9</t>
    </r>
    <r>
      <rPr>
        <sz val="11"/>
        <rFont val="Times New Roman"/>
        <family val="1"/>
        <charset val="204"/>
      </rPr>
      <t xml:space="preserve"> тыс. руб. - остаток средств, полученных в 2023 году и неиспользованных по состоянию на 01.01.2024, 
- </t>
    </r>
    <r>
      <rPr>
        <b/>
        <sz val="11"/>
        <rFont val="Times New Roman"/>
        <family val="1"/>
        <charset val="204"/>
      </rPr>
      <t>6,1</t>
    </r>
    <r>
      <rPr>
        <sz val="11"/>
        <rFont val="Times New Roman"/>
        <family val="1"/>
        <charset val="204"/>
      </rPr>
      <t xml:space="preserve"> тыс. руб. - средства, полученные в 2022 году и поступившие в районный бюджет в 2024 году по итогам внутреннего финансового аудита (излишне выплаченная сотруднику в 2022 году сумма заработной платы)</t>
    </r>
  </si>
  <si>
    <r>
      <t xml:space="preserve">Согласно изменениям, внесенным в закон Ненецкого автономного округа "Об окружном бюджете на 2024 год и на плановый период 2025 и 2026 годов" плановый показатель по данной субсидии </t>
    </r>
    <r>
      <rPr>
        <b/>
        <sz val="11"/>
        <rFont val="Times New Roman"/>
        <family val="1"/>
        <charset val="204"/>
      </rPr>
      <t>уменьшен</t>
    </r>
    <r>
      <rPr>
        <sz val="11"/>
        <rFont val="Times New Roman"/>
        <family val="1"/>
        <charset val="204"/>
      </rPr>
      <t xml:space="preserve"> на </t>
    </r>
    <r>
      <rPr>
        <b/>
        <sz val="11"/>
        <rFont val="Times New Roman"/>
        <family val="1"/>
        <charset val="204"/>
      </rPr>
      <t>27 915,6</t>
    </r>
    <r>
      <rPr>
        <sz val="11"/>
        <rFont val="Times New Roman"/>
        <family val="1"/>
        <charset val="204"/>
      </rPr>
      <t xml:space="preserve"> тыс. руб. (реш. Совета Заполярного района от 19.06.2024 № 322-р). </t>
    </r>
    <r>
      <rPr>
        <b/>
        <sz val="11"/>
        <rFont val="Times New Roman"/>
        <family val="1"/>
        <charset val="204"/>
      </rPr>
      <t>Остаток</t>
    </r>
    <r>
      <rPr>
        <sz val="11"/>
        <rFont val="Times New Roman"/>
        <family val="1"/>
        <charset val="204"/>
      </rPr>
      <t xml:space="preserve"> средств в размере</t>
    </r>
    <r>
      <rPr>
        <b/>
        <sz val="11"/>
        <rFont val="Times New Roman"/>
        <family val="1"/>
        <charset val="204"/>
      </rPr>
      <t xml:space="preserve"> 150 212,6</t>
    </r>
    <r>
      <rPr>
        <sz val="11"/>
        <rFont val="Times New Roman"/>
        <family val="1"/>
        <charset val="204"/>
      </rPr>
      <t xml:space="preserve"> тыс. руб., предусмотренных на строительство жилых домов в поселках Бугрино и Амдерма, в районный бюджет не поступил по причине неисполнения подрядчиками муниципальных контрактов</t>
    </r>
  </si>
  <si>
    <t>009 1 16 01133 01 0000 140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</si>
  <si>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</si>
  <si>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r>
      <t xml:space="preserve">Согласно изменениям, внесенным в закон Ненецкого автономного округа "Об окружном бюджете на 2024 год и на плановый период 2025 и 2026 годов" плановый показатель по данной субсидии </t>
    </r>
    <r>
      <rPr>
        <b/>
        <sz val="11"/>
        <rFont val="Times New Roman"/>
        <family val="1"/>
        <charset val="204"/>
      </rPr>
      <t>уменьшен</t>
    </r>
    <r>
      <rPr>
        <sz val="11"/>
        <rFont val="Times New Roman"/>
        <family val="1"/>
        <charset val="204"/>
      </rPr>
      <t xml:space="preserve"> на </t>
    </r>
    <r>
      <rPr>
        <b/>
        <sz val="11"/>
        <rFont val="Times New Roman"/>
        <family val="1"/>
        <charset val="204"/>
      </rPr>
      <t>17 277,9</t>
    </r>
    <r>
      <rPr>
        <sz val="11"/>
        <rFont val="Times New Roman"/>
        <family val="1"/>
        <charset val="204"/>
      </rPr>
      <t xml:space="preserve"> тыс. руб. (реш. Совета Заполярного района от 19.12.2024 № 26-р). 
</t>
    </r>
    <r>
      <rPr>
        <b/>
        <sz val="11"/>
        <rFont val="Times New Roman"/>
        <family val="1"/>
        <charset val="204"/>
      </rPr>
      <t>Уточненный план</t>
    </r>
    <r>
      <rPr>
        <sz val="11"/>
        <rFont val="Times New Roman"/>
        <family val="1"/>
        <charset val="204"/>
      </rPr>
      <t xml:space="preserve"> составил </t>
    </r>
    <r>
      <rPr>
        <b/>
        <sz val="11"/>
        <rFont val="Times New Roman"/>
        <family val="1"/>
        <charset val="204"/>
      </rPr>
      <t>14 367,1</t>
    </r>
    <r>
      <rPr>
        <sz val="11"/>
        <rFont val="Times New Roman"/>
        <family val="1"/>
        <charset val="204"/>
      </rPr>
      <t xml:space="preserve"> тыс. руб.
Средства из окружного бюджета перечислены в пределах сумм, необходимых для оплаты денежных обязательств по расходам районного бюджета на организацию в границах сельских поселений электро-, тепло- и водоснабжения населения, водоотведения в части подготовки объектов коммунальной инфраструктуры к осенне-зимнему периоду</t>
    </r>
  </si>
  <si>
    <t>000 2 07 00000 00 0000 000</t>
  </si>
  <si>
    <t>Прочие безвозмездные поступления</t>
  </si>
  <si>
    <t>000 2 07 05000 05 0000 150</t>
  </si>
  <si>
    <t>Прочие безвозмездные поступления в бюджеты муниципальных районов</t>
  </si>
  <si>
    <t>041 2 07 05030 05 0000 150</t>
  </si>
  <si>
    <t>В доход бюджета Заполярного района перечислен налог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Плановые показатели по данному виду доходов не предусмотрены в связи с отсутствием системного характера их уплаты</t>
  </si>
  <si>
    <t>Поступление налога выше плановых показателей по информации налогового органа связано с увеличением исчисленного и перечисленного налога по итогам 2023 года рыболовецкими колхозами, осуществляющими деятельность на территории Заполярного района и являющимися основными налогоплательщиками единого сельхозналога в районный бюджет</t>
  </si>
  <si>
    <t>Система налогообложения в виде единого налога на вмененный доход для отдельных видов деятельности с 1 января 2021 года не применяется. 
В отчетном году налоговым органом произведены доплаты в бюджет и зачеты из бюджета платежей по налогу за прошлые периоды</t>
  </si>
  <si>
    <t>Субсидия из окружного бюджета перечислена в пределах сумм, необходимых для оплаты денежных обязательств по расходам районного бюджета на реализацию мероприятий по участию в организации деятельности по сбору, транспортированию, обработке, утилизации, обезвреживанию, захоронению твёрдых коммунальных отходов</t>
  </si>
  <si>
    <t>За 2024 год в бюджет Заполярного района поступили денежные средства на безвозмездной основе в сумме 392,0 тыс. руб., плановый показатель уточнен на указанную сумму решением Совета Заполярного района от 19.06.2024 № 322-р.  
В доход районного бюджета поступила сумма гранта по итогам XXIII Конкурса социальных и культурных проектов ПАО «Лукойл» в Республике Коми и Ненецком автономном округе на реализацию проекта «К 80-летию Победы в Великой Отечественной войне»</t>
  </si>
  <si>
    <t>Плановые показатели по налогу утверждены на основании прогноза налогового органа.
По данным отчетности (форма № 5-МН) за 2023 год на межселенных территориях Заполярного района налог на имущество исчисляется к уплате 40 физическим лицам в отношении 41 объектов налогообложения, сумма налога, подлежащая уплате в районный бюджет, составляет 28,0 тыс. руб.
Фактически платежи по налогу поступили больше прогнозных показателей (платежи за 2023 год составили 16,7 тыс. руб.)</t>
  </si>
  <si>
    <t>Плановые показатели по налогу утверждены на основании статистической налоговой отчетности (форма № 5-МН за 2022 год).
По данным отчетности за 2023 год на межселенных территориях Заполярного района земельный налог исчисляется к уплате 35 физическим лицам в отношении 40 земельных участков, сумма налога, подлежащая уплате в районный бюджет, составляет 13,0 тыс. руб.
Фактически платежи по налогу поступили меньше прогнозных показателей (платежи за 2023 год составили 13,5 тыс. руб.)</t>
  </si>
  <si>
    <t>Значительный рост поступлений налога по сравнению с планом обусловлен увеличением кадастровой стоимости земельных участков.
С 1 января 2024 года для исчисления налога применяется кадастровая стоимость, установленная по результатам государственной кадастровой оценки (ГКО), проведенной на территории Ненецкого автономного округа в 2022 году. В результате ГКО значительно увеличилась кадастровая стоимость участков, принадлежащих ГБУ НАО «Центр арктического туризма», ООО «Медведь» и ФГБУ «Северное УГМС»</t>
  </si>
  <si>
    <t>Плановый показатель по данному источнику установлен на основании прогноза Управления Федеральной налоговой службы по Архангельской области и Ненецкому автономному округу, фактически прогноз администратора доходов не оправдался</t>
  </si>
  <si>
    <t>Поступление платежей выше первоначальных плановых показателей связано с увеличением размера арендной платы, что обусловлено изменением коэффициента инфляции на отчетный год, установленного Федеральным законом от 27.11.2023 № 540-ФЗ «О федеральном бюджете на 2024 год и плановый период 2025 и 2026 годов», а также заключением новых договоров аренды</t>
  </si>
  <si>
    <t>Платежи поступили выше плановых показателей по причине заключения новых договоров аренды</t>
  </si>
  <si>
    <t>Поступление платежей за отчетный год сверх плана связано с увеличением размера арендной платы с 1 декабря 2023 года</t>
  </si>
  <si>
    <t xml:space="preserve">По данному источнику доходов в районный бюджет поступила плата за наем служебных жилых помещений, находящихся в собственности Заполярного района (в наем предоставлено 10 квартир общей площадью 459 кв. м). 
Фактически платежи поступили выше плана, что связано с увеличением в отчетном году тарифа по оплате найма жилья, а также поступлением платежей за декабрь 2024 года, срок уплаты по которым до 15 января 2025 года </t>
  </si>
  <si>
    <t>В доход районного бюджета поступила плата по договорам об установке и эксплуатации рекламных конструкций, расположенных на земельных участках, государственная собственность на которые не разграничена. 
Платежи поступили ниже запланированного, что связано с образованием задолженности по договорам об установке и эксплуатации рекламных конструкций на территории рп. Искателей, заключенным с ИП Комнатным М.Н. (не поступили платежи за период с 01.04.2024 по 31.03.2025)</t>
  </si>
  <si>
    <t>Платежи от муниципальных предприятий за отчетный год не поступали по следующим причинам:
- во-первых, муниципальные предприятия Заполярного района «Севержилкомсервис» и «Северная транспортная компания» по данным бухгалтерской отчетности за 2023 год получили убытки, 
- во-вторых, решением Совета Заполярного района от 19.06.2024 №322-р «О внесении изменений в решение Совета Заполярного района «О районном бюджете на 2024 год и плановый период 2025 - 2026 годов» размер прибыли, подлежащей зачислению в доход районного бюджета в 2024 году муниципальными унитарными предприятиями, основанными на праве оперативного управления, снижен до нулевого значения. Таким образом, МКП ЗР «Пешский животноводческий комплекс», чистая прибыль которого за 2023 год составила 5 420,1 тыс. руб., в отчетном году освобождено от уплаты части прибыли по итогам работы за 2023 год</t>
  </si>
  <si>
    <t>По данному источнику доходов запланировано поступление платежей за услуги, оказываемые МКУ ЗР «Северное» по составлению сметной документации, а также за размещение платных материалов (информации, публикаций, рекламы, объявлений, поздравлений и др.) на страницах (полосах) и сайте общественно-политической газеты Заполярного района «Заполярный вестник+». По сведениям учреждения заявки на оказание платных услуг в отчетном году не поступали</t>
  </si>
  <si>
    <t>Рост фактически поступивших платежей по сравнению с планом обусловлен увеличением тарифов на коммунальные услуги (с 01.07.2024) и затрат на услуги техперсонала (индексация заработной платы работников бюджетной сферы с 01.07.2023)</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</si>
  <si>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По итогам внутреннего финансового аудита (акт от 25.10.2023) поступил возврат излишне выплаченной сотруднику в 2022 году суммы заработной платы</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</si>
  <si>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доход районного бюджета зачислены:
- средства, взысканные на основании решений суда в возмещение расходов, понесенных распорядителями средств районного бюджета в прошлые годы, а также в возмещение судебных расходов,
- возмещение ущерба, причиненного дорожно-транспортным происшествием, взысканное по исполнительному листу в порядке регресса,
- возврат средств субсидии, излишне перечисленной в 2023 году МП ЗР «Севержилкомсервис» в целях финансового возмещения затрат на поставку, монтаж и пуско-наладочные работы водоподготовительной установки в селе Несь,
- компенсационная стоимость за снос зеленых насаждений на межселенной территории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</si>
  <si>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продажи трех земельных участков, предоставленных гражданам под индивидуальные жилые дома в п. Нельмин Нос</t>
  </si>
  <si>
    <t>Поступление налога значительно выше плановых показателей  поясняется налоговым органом зачислением в доход районного бюджета налога за 2020-2021 годы, доначисленного индивидуальному предпринимателю по итогам выездной налоговой проверки с учетом штрафа</t>
  </si>
  <si>
    <t>Плановые показатели по налогу утверждены на основании прогноза налогового органа. 
Рост поступлений налога связан с увеличением числа выданных патентов (согласно отчету № 1-ПАТЕНТ по состоянию на 01.01.2025 на территории Заполярного района выдано 26 патентов, что на 10 патентов больше чем было выдано по данным отчетности на 01.01.2024)</t>
  </si>
  <si>
    <t>Плановый показатель утвержден на основании расчета администратора доходов (УИЗО НАО), в течении 2024 года в соответствии с уточненным расчетом администратора увеличен и составил 610 537,8 тыс. руб.
Фактически платежи поступили выше уточненного плана, что связано с поступлением задолженности за прошлые периоды с учетом пени, а также заключением новых договоров аренды</t>
  </si>
  <si>
    <t>Плановый показатель утвержден на основании расчета администратора доходов (УИЗО НАО), в течении 2024 года в соответствии с уточненным расчетом администратора уменьшен и составил 2 717,0 тыс. руб.
Фактически платежи поступили значительно выше уточненного плана, что связано с поступлением задолженности с учетом пени по арендной плате за земельные участки, расположенные в рп. Искателей, а также заключением новых договоров аренды</t>
  </si>
  <si>
    <t>Плановый показатель утвержден на основании расчета Межрегионального управления Федеральной службы по надзору в сфере природопользования по Республике Коми и Ненецкому автономному округу, в течении 2024 года в соответствии с уточненным расчетом администратора уменьшен и составил 40 995,4 тыс. руб.
Фактически платежи поступили ниже уточненного прогноза администратора</t>
  </si>
  <si>
    <t>Превышение плановых показателей, главным образом, связано с ростом поступлений налога на доходы физических лиц в районный бюджет от налоговых агентов, имеющих обособленные подразделения на межселенной территории, а также на территории рп. Искателей и п. Харьягинский Сельского поселения «Хорей-Верский сельсовет» ЗР НАО, что вызвано увеличением поступлений НДФЛ от нефтегазодобывающих организаций и обслуживающих их компаний, осуществляющих деятельность на территории Заполярного района. Кроме того, увеличились поступления налога с территорий сельских поселений, что обусловлено увеличением МРОТ с 01.01.2024 и индексацией окладов работников бюджетной сферы (с 01.07.2023 в 1,055 раза, с 01.12.2024 в 1,051 раза)</t>
  </si>
  <si>
    <t>В связи с отсутствием потребности остаток средств субвенции возвращен в окружной бюджет в декабре 2024 года в сумме 495,2 тыс.руб.</t>
  </si>
  <si>
    <t>В связи с отсутствием потребности средства субвенции в районный бюджет в отчетном году не поступали</t>
  </si>
  <si>
    <t>Сведения о фактических поступлениях доходов по видам доходов 
в сравнении с первоначально утвержденными (установленными) решением о районном бюджете значениями за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</si>
</sst>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_р_._-;\-* #,##0.0_р_._-;_-* &quot;-&quot;?_р_._-;_-@_-"/>
    <numFmt numFmtId="166" formatCode="#,##0.0"/>
    <numFmt numFmtId="167" formatCode="_-* #,##0.0\ _₽_-;\-* #,##0.0\ _₽_-;_-* &quot;-&quot;?\ _₽_-;_-@_-"/>
  </numFmts>
  <fonts count="10"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Cyr"/>
      <charset val="204"/>
    </font>
    <font>
      <sz val="10"/>
      <name val="Arial"/>
      <family val="2"/>
      <charset val="204"/>
    </font>
    <font>
      <b/>
      <sz val="11"/>
      <color rgb="FFFF0000"/>
      <name val="Times New Roman"/>
      <family val="1"/>
      <charset val="204"/>
    </font>
    <font>
      <sz val="11"/>
      <color rgb="FFFF0000"/>
      <name val="Times New Roman"/>
      <family val="1"/>
      <charset val="204"/>
    </font>
    <font>
      <sz val="1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5" fillId="0" borderId="0"/>
    <xf numFmtId="0" fontId="4" fillId="0" borderId="0"/>
  </cellStyleXfs>
  <cellXfs count="49">
    <xf numFmtId="0" fontId="0" fillId="0" borderId="0" xfId="0"/>
    <xf numFmtId="0" fontId="2" fillId="2" borderId="0" xfId="0" applyFont="1" applyFill="1"/>
    <xf numFmtId="0" fontId="3" fillId="2" borderId="0" xfId="0" applyFont="1" applyFill="1"/>
    <xf numFmtId="0" fontId="2" fillId="2" borderId="0" xfId="0" applyFont="1" applyFill="1" applyAlignment="1">
      <alignment horizontal="center"/>
    </xf>
    <xf numFmtId="3" fontId="2" fillId="0" borderId="2" xfId="0" applyNumberFormat="1" applyFont="1" applyFill="1" applyBorder="1" applyAlignment="1">
      <alignment horizontal="center" vertical="center" wrapText="1"/>
    </xf>
    <xf numFmtId="165" fontId="2" fillId="0" borderId="2"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0" fontId="3" fillId="0" borderId="1" xfId="0" applyFont="1" applyFill="1" applyBorder="1" applyAlignment="1">
      <alignment horizontal="center"/>
    </xf>
    <xf numFmtId="0" fontId="3" fillId="0" borderId="1" xfId="0" applyFont="1" applyFill="1" applyBorder="1" applyAlignment="1">
      <alignment wrapText="1"/>
    </xf>
    <xf numFmtId="167" fontId="3" fillId="0" borderId="1" xfId="0" applyNumberFormat="1" applyFont="1" applyFill="1" applyBorder="1" applyAlignment="1">
      <alignment horizontal="right"/>
    </xf>
    <xf numFmtId="0" fontId="3" fillId="0" borderId="0" xfId="0" applyFont="1" applyFill="1"/>
    <xf numFmtId="167" fontId="3" fillId="0" borderId="1" xfId="1" applyNumberFormat="1" applyFont="1" applyFill="1" applyBorder="1" applyAlignment="1">
      <alignment horizontal="right"/>
    </xf>
    <xf numFmtId="0" fontId="3" fillId="0" borderId="1" xfId="0" applyFont="1" applyFill="1" applyBorder="1" applyAlignment="1"/>
    <xf numFmtId="0" fontId="2" fillId="0" borderId="1" xfId="0" applyFont="1" applyFill="1" applyBorder="1" applyAlignment="1">
      <alignment horizontal="center"/>
    </xf>
    <xf numFmtId="0" fontId="2" fillId="0" borderId="1" xfId="0" applyFont="1" applyFill="1" applyBorder="1" applyAlignment="1">
      <alignment wrapText="1"/>
    </xf>
    <xf numFmtId="167" fontId="2" fillId="0" borderId="1" xfId="0" applyNumberFormat="1" applyFont="1" applyFill="1" applyBorder="1" applyAlignment="1">
      <alignment horizontal="right"/>
    </xf>
    <xf numFmtId="0" fontId="2" fillId="0" borderId="0" xfId="0" applyFont="1" applyFill="1"/>
    <xf numFmtId="0" fontId="2" fillId="0" borderId="0" xfId="0" applyFont="1" applyFill="1" applyAlignment="1">
      <alignment wrapText="1"/>
    </xf>
    <xf numFmtId="0" fontId="3" fillId="0" borderId="1" xfId="2" applyFont="1" applyFill="1" applyBorder="1" applyAlignment="1">
      <alignment horizontal="center"/>
    </xf>
    <xf numFmtId="0" fontId="2" fillId="0" borderId="1" xfId="2" applyFont="1" applyFill="1" applyBorder="1" applyAlignment="1">
      <alignment horizontal="center"/>
    </xf>
    <xf numFmtId="0" fontId="2" fillId="2" borderId="0" xfId="0" applyFont="1" applyFill="1" applyBorder="1" applyAlignment="1">
      <alignment horizontal="right" wrapText="1"/>
    </xf>
    <xf numFmtId="0" fontId="2" fillId="2" borderId="0" xfId="0" applyFont="1" applyFill="1" applyAlignment="1">
      <alignment wrapText="1"/>
    </xf>
    <xf numFmtId="0" fontId="2" fillId="0" borderId="1" xfId="0" applyFont="1" applyFill="1" applyBorder="1" applyAlignment="1">
      <alignment vertical="top" wrapText="1"/>
    </xf>
    <xf numFmtId="167" fontId="2" fillId="0" borderId="1" xfId="1" applyNumberFormat="1" applyFont="1" applyFill="1" applyBorder="1" applyAlignment="1">
      <alignment horizontal="right"/>
    </xf>
    <xf numFmtId="166" fontId="2" fillId="0" borderId="1" xfId="0" applyNumberFormat="1" applyFont="1" applyFill="1" applyBorder="1" applyAlignment="1" applyProtection="1">
      <alignment wrapText="1"/>
      <protection locked="0"/>
    </xf>
    <xf numFmtId="166" fontId="2" fillId="0" borderId="3" xfId="0" applyNumberFormat="1" applyFont="1" applyFill="1" applyBorder="1" applyAlignment="1" applyProtection="1">
      <alignment horizontal="left" vertical="top"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2" xfId="0" applyFont="1" applyFill="1" applyBorder="1" applyAlignment="1">
      <alignment wrapText="1"/>
    </xf>
    <xf numFmtId="167" fontId="2" fillId="0" borderId="2" xfId="0" applyNumberFormat="1" applyFont="1" applyFill="1" applyBorder="1" applyAlignment="1"/>
    <xf numFmtId="0" fontId="2" fillId="0" borderId="2" xfId="2" applyFont="1" applyFill="1" applyBorder="1" applyAlignment="1">
      <alignment horizontal="center"/>
    </xf>
    <xf numFmtId="0" fontId="2" fillId="0" borderId="1" xfId="0" applyFont="1" applyFill="1" applyBorder="1" applyAlignment="1">
      <alignment horizontal="left" wrapText="1"/>
    </xf>
    <xf numFmtId="0" fontId="2" fillId="0" borderId="1" xfId="2" applyNumberFormat="1" applyFont="1" applyFill="1" applyBorder="1" applyAlignment="1" applyProtection="1">
      <alignment horizontal="left" wrapText="1"/>
    </xf>
    <xf numFmtId="0" fontId="2" fillId="0" borderId="2" xfId="0" applyFont="1" applyFill="1" applyBorder="1" applyAlignment="1">
      <alignment vertical="center" wrapText="1"/>
    </xf>
    <xf numFmtId="0" fontId="2" fillId="0" borderId="0" xfId="0" applyFont="1" applyFill="1" applyBorder="1" applyAlignment="1">
      <alignment horizontal="center" vertical="center" wrapText="1"/>
    </xf>
    <xf numFmtId="0" fontId="6" fillId="0" borderId="1" xfId="0" applyFont="1" applyFill="1" applyBorder="1" applyAlignment="1">
      <alignment wrapText="1"/>
    </xf>
    <xf numFmtId="0" fontId="7" fillId="0" borderId="1" xfId="0" applyFont="1" applyFill="1" applyBorder="1" applyAlignment="1">
      <alignment wrapText="1"/>
    </xf>
    <xf numFmtId="0" fontId="8" fillId="0" borderId="1" xfId="0" applyFont="1" applyFill="1" applyBorder="1" applyAlignment="1">
      <alignment wrapText="1"/>
    </xf>
    <xf numFmtId="0" fontId="2" fillId="0" borderId="2"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2" borderId="0" xfId="0" applyFont="1" applyFill="1" applyBorder="1" applyAlignment="1">
      <alignment horizontal="center" vertical="center" wrapText="1"/>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Z120"/>
  <sheetViews>
    <sheetView tabSelected="1" zoomScaleNormal="100" workbookViewId="0">
      <pane ySplit="3" topLeftCell="A4" activePane="bottomLeft" state="frozen"/>
      <selection pane="bottomLeft" sqref="A1:F1"/>
    </sheetView>
  </sheetViews>
  <sheetFormatPr defaultColWidth="9.140625" defaultRowHeight="15" x14ac:dyDescent="0.25"/>
  <cols>
    <col min="1" max="1" width="27.28515625" style="3" customWidth="1"/>
    <col min="2" max="2" width="45.42578125" style="1" customWidth="1"/>
    <col min="3" max="3" width="15.7109375" style="1" customWidth="1"/>
    <col min="4" max="5" width="15.7109375" style="17" customWidth="1"/>
    <col min="6" max="6" width="61.7109375" style="22" customWidth="1"/>
    <col min="7" max="89" width="9.140625" style="1" customWidth="1"/>
    <col min="90" max="16384" width="9.140625" style="1"/>
  </cols>
  <sheetData>
    <row r="1" spans="1:6" ht="30" customHeight="1" x14ac:dyDescent="0.25">
      <c r="A1" s="48" t="s">
        <v>238</v>
      </c>
      <c r="B1" s="48"/>
      <c r="C1" s="48"/>
      <c r="D1" s="48"/>
      <c r="E1" s="48"/>
      <c r="F1" s="48"/>
    </row>
    <row r="2" spans="1:6" ht="13.9" customHeight="1" x14ac:dyDescent="0.25">
      <c r="A2" s="6"/>
      <c r="B2" s="6"/>
      <c r="C2" s="6"/>
      <c r="D2" s="40"/>
      <c r="E2" s="40"/>
      <c r="F2" s="21" t="s">
        <v>87</v>
      </c>
    </row>
    <row r="3" spans="1:6" ht="88.9" customHeight="1" x14ac:dyDescent="0.25">
      <c r="A3" s="32" t="s">
        <v>0</v>
      </c>
      <c r="B3" s="33" t="s">
        <v>1</v>
      </c>
      <c r="C3" s="4" t="s">
        <v>88</v>
      </c>
      <c r="D3" s="4" t="s">
        <v>89</v>
      </c>
      <c r="E3" s="7" t="s">
        <v>90</v>
      </c>
      <c r="F3" s="5" t="s">
        <v>86</v>
      </c>
    </row>
    <row r="4" spans="1:6" s="11" customFormat="1" ht="15" customHeight="1" x14ac:dyDescent="0.2">
      <c r="A4" s="8" t="s">
        <v>2</v>
      </c>
      <c r="B4" s="9" t="s">
        <v>3</v>
      </c>
      <c r="C4" s="10">
        <f>C5+C75</f>
        <v>1449332.9</v>
      </c>
      <c r="D4" s="10">
        <f>D5+D75</f>
        <v>1877943.0000000002</v>
      </c>
      <c r="E4" s="10">
        <f>E5+E75</f>
        <v>428610.10000000003</v>
      </c>
      <c r="F4" s="41"/>
    </row>
    <row r="5" spans="1:6" s="11" customFormat="1" ht="15" customHeight="1" x14ac:dyDescent="0.2">
      <c r="A5" s="8" t="s">
        <v>4</v>
      </c>
      <c r="B5" s="8" t="s">
        <v>5</v>
      </c>
      <c r="C5" s="12">
        <f>C6+C13+C19+C23+C25+C34+C41+C48+C52</f>
        <v>1218408</v>
      </c>
      <c r="D5" s="12">
        <f>D6+D13+D19+D23+D25+D34+D41+D48+D52</f>
        <v>1854206.8000000003</v>
      </c>
      <c r="E5" s="12">
        <f>E6+E13+E19+E23+E25+E34+E41+E48+E52</f>
        <v>635798.80000000005</v>
      </c>
      <c r="F5" s="41"/>
    </row>
    <row r="6" spans="1:6" s="11" customFormat="1" ht="15" customHeight="1" x14ac:dyDescent="0.2">
      <c r="A6" s="8" t="s">
        <v>6</v>
      </c>
      <c r="B6" s="13" t="s">
        <v>7</v>
      </c>
      <c r="C6" s="12">
        <f>SUM(C7:C12)</f>
        <v>825663.6</v>
      </c>
      <c r="D6" s="12">
        <f>SUM(D7:D12)</f>
        <v>1030685.1000000001</v>
      </c>
      <c r="E6" s="12">
        <f>SUM(E7:E12)</f>
        <v>205021.5</v>
      </c>
      <c r="F6" s="41"/>
    </row>
    <row r="7" spans="1:6" ht="195" x14ac:dyDescent="0.25">
      <c r="A7" s="14" t="s">
        <v>8</v>
      </c>
      <c r="B7" s="15" t="s">
        <v>160</v>
      </c>
      <c r="C7" s="16">
        <v>817087.9</v>
      </c>
      <c r="D7" s="16">
        <v>1000320.8</v>
      </c>
      <c r="E7" s="16">
        <f>D7-C7</f>
        <v>183232.90000000002</v>
      </c>
      <c r="F7" s="15" t="s">
        <v>235</v>
      </c>
    </row>
    <row r="8" spans="1:6" ht="135" x14ac:dyDescent="0.25">
      <c r="A8" s="14" t="s">
        <v>9</v>
      </c>
      <c r="B8" s="15" t="s">
        <v>10</v>
      </c>
      <c r="C8" s="16">
        <v>0</v>
      </c>
      <c r="D8" s="16">
        <v>169.2</v>
      </c>
      <c r="E8" s="16">
        <f t="shared" ref="E8:E33" si="0">D8-C8</f>
        <v>169.2</v>
      </c>
      <c r="F8" s="15" t="s">
        <v>210</v>
      </c>
    </row>
    <row r="9" spans="1:6" ht="69" customHeight="1" x14ac:dyDescent="0.25">
      <c r="A9" s="14" t="s">
        <v>11</v>
      </c>
      <c r="B9" s="15" t="s">
        <v>12</v>
      </c>
      <c r="C9" s="16">
        <v>0</v>
      </c>
      <c r="D9" s="16">
        <v>1688.8</v>
      </c>
      <c r="E9" s="16">
        <f t="shared" si="0"/>
        <v>1688.8</v>
      </c>
      <c r="F9" s="15" t="s">
        <v>175</v>
      </c>
    </row>
    <row r="10" spans="1:6" ht="165" x14ac:dyDescent="0.25">
      <c r="A10" s="14" t="s">
        <v>133</v>
      </c>
      <c r="B10" s="23" t="s">
        <v>161</v>
      </c>
      <c r="C10" s="16">
        <v>8575.7000000000007</v>
      </c>
      <c r="D10" s="16">
        <v>20351.7</v>
      </c>
      <c r="E10" s="16">
        <f t="shared" si="0"/>
        <v>11776</v>
      </c>
      <c r="F10" s="15" t="s">
        <v>176</v>
      </c>
    </row>
    <row r="11" spans="1:6" ht="60" x14ac:dyDescent="0.25">
      <c r="A11" s="14" t="s">
        <v>166</v>
      </c>
      <c r="B11" s="15" t="s">
        <v>167</v>
      </c>
      <c r="C11" s="16">
        <v>0</v>
      </c>
      <c r="D11" s="16">
        <v>1667.8</v>
      </c>
      <c r="E11" s="16">
        <f t="shared" si="0"/>
        <v>1667.8</v>
      </c>
      <c r="F11" s="15" t="s">
        <v>177</v>
      </c>
    </row>
    <row r="12" spans="1:6" ht="60" x14ac:dyDescent="0.25">
      <c r="A12" s="14" t="s">
        <v>168</v>
      </c>
      <c r="B12" s="15" t="s">
        <v>169</v>
      </c>
      <c r="C12" s="16">
        <v>0</v>
      </c>
      <c r="D12" s="16">
        <v>6486.8</v>
      </c>
      <c r="E12" s="16">
        <f t="shared" si="0"/>
        <v>6486.8</v>
      </c>
      <c r="F12" s="15" t="s">
        <v>177</v>
      </c>
    </row>
    <row r="13" spans="1:6" s="11" customFormat="1" ht="15" customHeight="1" x14ac:dyDescent="0.2">
      <c r="A13" s="8" t="s">
        <v>13</v>
      </c>
      <c r="B13" s="9" t="s">
        <v>14</v>
      </c>
      <c r="C13" s="12">
        <f>SUM(C14:C18)</f>
        <v>15796</v>
      </c>
      <c r="D13" s="12">
        <f>SUM(D14:D18)</f>
        <v>39460.099999999991</v>
      </c>
      <c r="E13" s="12">
        <f>SUM(E14:E18)</f>
        <v>23664.1</v>
      </c>
      <c r="F13" s="41"/>
    </row>
    <row r="14" spans="1:6" s="17" customFormat="1" ht="75" x14ac:dyDescent="0.25">
      <c r="A14" s="14" t="s">
        <v>15</v>
      </c>
      <c r="B14" s="15" t="s">
        <v>16</v>
      </c>
      <c r="C14" s="16">
        <v>13</v>
      </c>
      <c r="D14" s="16">
        <v>4645.3</v>
      </c>
      <c r="E14" s="16">
        <f t="shared" si="0"/>
        <v>4632.3</v>
      </c>
      <c r="F14" s="39" t="s">
        <v>230</v>
      </c>
    </row>
    <row r="15" spans="1:6" s="17" customFormat="1" ht="30" customHeight="1" x14ac:dyDescent="0.25">
      <c r="A15" s="14" t="s">
        <v>17</v>
      </c>
      <c r="B15" s="15" t="s">
        <v>18</v>
      </c>
      <c r="C15" s="16">
        <v>0</v>
      </c>
      <c r="D15" s="16">
        <v>26.9</v>
      </c>
      <c r="E15" s="16">
        <f t="shared" si="0"/>
        <v>26.9</v>
      </c>
      <c r="F15" s="44" t="s">
        <v>212</v>
      </c>
    </row>
    <row r="16" spans="1:6" s="17" customFormat="1" ht="45" customHeight="1" x14ac:dyDescent="0.25">
      <c r="A16" s="14" t="s">
        <v>188</v>
      </c>
      <c r="B16" s="15" t="s">
        <v>189</v>
      </c>
      <c r="C16" s="16">
        <v>0</v>
      </c>
      <c r="D16" s="16">
        <v>-0.5</v>
      </c>
      <c r="E16" s="16">
        <f t="shared" si="0"/>
        <v>-0.5</v>
      </c>
      <c r="F16" s="45"/>
    </row>
    <row r="17" spans="1:104" s="17" customFormat="1" ht="105" x14ac:dyDescent="0.25">
      <c r="A17" s="14" t="s">
        <v>19</v>
      </c>
      <c r="B17" s="15" t="s">
        <v>20</v>
      </c>
      <c r="C17" s="16">
        <v>15193.5</v>
      </c>
      <c r="D17" s="16">
        <v>33658.699999999997</v>
      </c>
      <c r="E17" s="16">
        <f t="shared" si="0"/>
        <v>18465.199999999997</v>
      </c>
      <c r="F17" s="15" t="s">
        <v>211</v>
      </c>
    </row>
    <row r="18" spans="1:104" s="17" customFormat="1" ht="105" x14ac:dyDescent="0.25">
      <c r="A18" s="14" t="s">
        <v>21</v>
      </c>
      <c r="B18" s="15" t="s">
        <v>22</v>
      </c>
      <c r="C18" s="16">
        <v>589.5</v>
      </c>
      <c r="D18" s="16">
        <v>1129.7</v>
      </c>
      <c r="E18" s="16">
        <f t="shared" si="0"/>
        <v>540.20000000000005</v>
      </c>
      <c r="F18" s="15" t="s">
        <v>231</v>
      </c>
    </row>
    <row r="19" spans="1:104" s="11" customFormat="1" ht="15" customHeight="1" x14ac:dyDescent="0.2">
      <c r="A19" s="8" t="s">
        <v>23</v>
      </c>
      <c r="B19" s="9" t="s">
        <v>24</v>
      </c>
      <c r="C19" s="10">
        <f>SUM(C20:C22)</f>
        <v>598</v>
      </c>
      <c r="D19" s="10">
        <f>SUM(D20:D22)</f>
        <v>1218.1000000000001</v>
      </c>
      <c r="E19" s="10">
        <f>SUM(E20:E22)</f>
        <v>620.10000000000014</v>
      </c>
      <c r="F19" s="41"/>
    </row>
    <row r="20" spans="1:104" s="2" customFormat="1" ht="150" x14ac:dyDescent="0.25">
      <c r="A20" s="14" t="s">
        <v>25</v>
      </c>
      <c r="B20" s="15" t="s">
        <v>26</v>
      </c>
      <c r="C20" s="16">
        <v>24</v>
      </c>
      <c r="D20" s="16">
        <v>41.7</v>
      </c>
      <c r="E20" s="16">
        <f t="shared" si="0"/>
        <v>17.700000000000003</v>
      </c>
      <c r="F20" s="15" t="s">
        <v>215</v>
      </c>
    </row>
    <row r="21" spans="1:104" s="2" customFormat="1" ht="165" x14ac:dyDescent="0.25">
      <c r="A21" s="14" t="s">
        <v>27</v>
      </c>
      <c r="B21" s="15" t="s">
        <v>28</v>
      </c>
      <c r="C21" s="16">
        <v>560</v>
      </c>
      <c r="D21" s="16">
        <v>1164.2</v>
      </c>
      <c r="E21" s="16">
        <f t="shared" si="0"/>
        <v>604.20000000000005</v>
      </c>
      <c r="F21" s="15" t="s">
        <v>217</v>
      </c>
    </row>
    <row r="22" spans="1:104" ht="150" x14ac:dyDescent="0.25">
      <c r="A22" s="14" t="s">
        <v>29</v>
      </c>
      <c r="B22" s="18" t="s">
        <v>30</v>
      </c>
      <c r="C22" s="16">
        <v>14</v>
      </c>
      <c r="D22" s="16">
        <v>12.2</v>
      </c>
      <c r="E22" s="16">
        <f t="shared" si="0"/>
        <v>-1.8000000000000007</v>
      </c>
      <c r="F22" s="15" t="s">
        <v>216</v>
      </c>
    </row>
    <row r="23" spans="1:104" s="11" customFormat="1" ht="15" customHeight="1" x14ac:dyDescent="0.2">
      <c r="A23" s="8" t="s">
        <v>31</v>
      </c>
      <c r="B23" s="9" t="s">
        <v>32</v>
      </c>
      <c r="C23" s="12">
        <f>SUM(C24:C24)</f>
        <v>235</v>
      </c>
      <c r="D23" s="12">
        <f>SUM(D24:D24)</f>
        <v>174.4</v>
      </c>
      <c r="E23" s="12">
        <f>SUM(E24:E24)</f>
        <v>-60.599999999999994</v>
      </c>
      <c r="F23" s="41"/>
    </row>
    <row r="24" spans="1:104" s="17" customFormat="1" ht="60" x14ac:dyDescent="0.25">
      <c r="A24" s="14" t="s">
        <v>33</v>
      </c>
      <c r="B24" s="15" t="s">
        <v>34</v>
      </c>
      <c r="C24" s="16">
        <v>235</v>
      </c>
      <c r="D24" s="16">
        <v>174.4</v>
      </c>
      <c r="E24" s="16">
        <f t="shared" si="0"/>
        <v>-60.599999999999994</v>
      </c>
      <c r="F24" s="15" t="s">
        <v>218</v>
      </c>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row>
    <row r="25" spans="1:104" s="11" customFormat="1" ht="45" customHeight="1" x14ac:dyDescent="0.2">
      <c r="A25" s="8" t="s">
        <v>35</v>
      </c>
      <c r="B25" s="9" t="s">
        <v>36</v>
      </c>
      <c r="C25" s="12">
        <f>SUM(C26:C33)</f>
        <v>321170.30000000005</v>
      </c>
      <c r="D25" s="12">
        <f t="shared" ref="D25:E25" si="1">SUM(D26:D33)</f>
        <v>691716.20000000007</v>
      </c>
      <c r="E25" s="12">
        <f t="shared" si="1"/>
        <v>370545.9</v>
      </c>
      <c r="F25" s="41"/>
    </row>
    <row r="26" spans="1:104" s="17" customFormat="1" ht="120" x14ac:dyDescent="0.25">
      <c r="A26" s="14" t="s">
        <v>37</v>
      </c>
      <c r="B26" s="15" t="s">
        <v>38</v>
      </c>
      <c r="C26" s="16">
        <v>309575.8</v>
      </c>
      <c r="D26" s="16">
        <v>678578.9</v>
      </c>
      <c r="E26" s="16">
        <f t="shared" si="0"/>
        <v>369003.10000000003</v>
      </c>
      <c r="F26" s="15" t="s">
        <v>232</v>
      </c>
    </row>
    <row r="27" spans="1:104" s="17" customFormat="1" ht="120" x14ac:dyDescent="0.25">
      <c r="A27" s="14" t="s">
        <v>39</v>
      </c>
      <c r="B27" s="15" t="s">
        <v>40</v>
      </c>
      <c r="C27" s="16">
        <v>3167.2</v>
      </c>
      <c r="D27" s="16">
        <v>4182.1000000000004</v>
      </c>
      <c r="E27" s="16">
        <f t="shared" si="0"/>
        <v>1014.9000000000005</v>
      </c>
      <c r="F27" s="15" t="s">
        <v>233</v>
      </c>
    </row>
    <row r="28" spans="1:104" s="17" customFormat="1" ht="105" x14ac:dyDescent="0.25">
      <c r="A28" s="14" t="s">
        <v>41</v>
      </c>
      <c r="B28" s="15" t="s">
        <v>42</v>
      </c>
      <c r="C28" s="16">
        <v>3938.7</v>
      </c>
      <c r="D28" s="16">
        <v>4467</v>
      </c>
      <c r="E28" s="16">
        <f t="shared" si="0"/>
        <v>528.30000000000018</v>
      </c>
      <c r="F28" s="15" t="s">
        <v>219</v>
      </c>
    </row>
    <row r="29" spans="1:104" s="17" customFormat="1" ht="83.45" customHeight="1" x14ac:dyDescent="0.25">
      <c r="A29" s="14" t="s">
        <v>143</v>
      </c>
      <c r="B29" s="15" t="s">
        <v>43</v>
      </c>
      <c r="C29" s="16">
        <v>138.4</v>
      </c>
      <c r="D29" s="16">
        <v>145.1</v>
      </c>
      <c r="E29" s="16">
        <f t="shared" si="0"/>
        <v>6.6999999999999886</v>
      </c>
      <c r="F29" s="15" t="s">
        <v>221</v>
      </c>
    </row>
    <row r="30" spans="1:104" s="17" customFormat="1" ht="45" x14ac:dyDescent="0.25">
      <c r="A30" s="14" t="s">
        <v>144</v>
      </c>
      <c r="B30" s="15" t="s">
        <v>44</v>
      </c>
      <c r="C30" s="16">
        <v>4025.5</v>
      </c>
      <c r="D30" s="16">
        <v>4053.3</v>
      </c>
      <c r="E30" s="16">
        <f t="shared" si="0"/>
        <v>27.800000000000182</v>
      </c>
      <c r="F30" s="15" t="s">
        <v>220</v>
      </c>
    </row>
    <row r="31" spans="1:104" s="17" customFormat="1" ht="240" x14ac:dyDescent="0.25">
      <c r="A31" s="14" t="s">
        <v>131</v>
      </c>
      <c r="B31" s="15" t="s">
        <v>132</v>
      </c>
      <c r="C31" s="16">
        <v>13.2</v>
      </c>
      <c r="D31" s="16">
        <v>0</v>
      </c>
      <c r="E31" s="16">
        <f t="shared" si="0"/>
        <v>-13.2</v>
      </c>
      <c r="F31" s="15" t="s">
        <v>224</v>
      </c>
    </row>
    <row r="32" spans="1:104" s="17" customFormat="1" ht="120" x14ac:dyDescent="0.25">
      <c r="A32" s="14" t="s">
        <v>45</v>
      </c>
      <c r="B32" s="15" t="s">
        <v>46</v>
      </c>
      <c r="C32" s="16">
        <v>150.69999999999999</v>
      </c>
      <c r="D32" s="16">
        <v>177.9</v>
      </c>
      <c r="E32" s="16">
        <f t="shared" si="0"/>
        <v>27.200000000000017</v>
      </c>
      <c r="F32" s="15" t="s">
        <v>222</v>
      </c>
    </row>
    <row r="33" spans="1:6" s="17" customFormat="1" ht="135" x14ac:dyDescent="0.25">
      <c r="A33" s="14" t="s">
        <v>134</v>
      </c>
      <c r="B33" s="23" t="s">
        <v>135</v>
      </c>
      <c r="C33" s="16">
        <v>160.80000000000001</v>
      </c>
      <c r="D33" s="16">
        <v>111.9</v>
      </c>
      <c r="E33" s="16">
        <f t="shared" si="0"/>
        <v>-48.900000000000006</v>
      </c>
      <c r="F33" s="15" t="s">
        <v>223</v>
      </c>
    </row>
    <row r="34" spans="1:6" s="11" customFormat="1" ht="28.5" x14ac:dyDescent="0.2">
      <c r="A34" s="8" t="s">
        <v>47</v>
      </c>
      <c r="B34" s="9" t="s">
        <v>48</v>
      </c>
      <c r="C34" s="12">
        <f t="shared" ref="C34:E34" si="2">C35</f>
        <v>50887.6</v>
      </c>
      <c r="D34" s="12">
        <f t="shared" si="2"/>
        <v>40884.5</v>
      </c>
      <c r="E34" s="12">
        <f t="shared" si="2"/>
        <v>-10003.099999999999</v>
      </c>
      <c r="F34" s="41"/>
    </row>
    <row r="35" spans="1:6" s="17" customFormat="1" ht="30" x14ac:dyDescent="0.25">
      <c r="A35" s="14" t="s">
        <v>104</v>
      </c>
      <c r="B35" s="15" t="s">
        <v>49</v>
      </c>
      <c r="C35" s="16">
        <f>SUM(C36:C40)</f>
        <v>50887.6</v>
      </c>
      <c r="D35" s="16">
        <f>SUM(D36:D40)</f>
        <v>40884.5</v>
      </c>
      <c r="E35" s="16">
        <f>SUM(E36:E40)</f>
        <v>-10003.099999999999</v>
      </c>
      <c r="F35" s="42"/>
    </row>
    <row r="36" spans="1:6" ht="45" x14ac:dyDescent="0.25">
      <c r="A36" s="14" t="s">
        <v>50</v>
      </c>
      <c r="B36" s="15" t="s">
        <v>51</v>
      </c>
      <c r="C36" s="16">
        <v>13107.8</v>
      </c>
      <c r="D36" s="16">
        <v>20493.099999999999</v>
      </c>
      <c r="E36" s="16">
        <f t="shared" ref="E36:E40" si="3">D36-C36</f>
        <v>7385.2999999999993</v>
      </c>
      <c r="F36" s="44" t="s">
        <v>234</v>
      </c>
    </row>
    <row r="37" spans="1:6" ht="30" x14ac:dyDescent="0.25">
      <c r="A37" s="14" t="s">
        <v>52</v>
      </c>
      <c r="B37" s="15" t="s">
        <v>53</v>
      </c>
      <c r="C37" s="16">
        <v>20</v>
      </c>
      <c r="D37" s="16">
        <v>4.3</v>
      </c>
      <c r="E37" s="16">
        <f t="shared" si="3"/>
        <v>-15.7</v>
      </c>
      <c r="F37" s="46"/>
    </row>
    <row r="38" spans="1:6" x14ac:dyDescent="0.25">
      <c r="A38" s="14" t="s">
        <v>54</v>
      </c>
      <c r="B38" s="15" t="s">
        <v>55</v>
      </c>
      <c r="C38" s="16">
        <v>1380.4</v>
      </c>
      <c r="D38" s="16">
        <v>271.2</v>
      </c>
      <c r="E38" s="16">
        <f t="shared" si="3"/>
        <v>-1109.2</v>
      </c>
      <c r="F38" s="46"/>
    </row>
    <row r="39" spans="1:6" ht="30" x14ac:dyDescent="0.25">
      <c r="A39" s="14" t="s">
        <v>156</v>
      </c>
      <c r="B39" s="15" t="s">
        <v>157</v>
      </c>
      <c r="C39" s="16">
        <v>3.8</v>
      </c>
      <c r="D39" s="16">
        <v>-1.8</v>
      </c>
      <c r="E39" s="16">
        <f t="shared" si="3"/>
        <v>-5.6</v>
      </c>
      <c r="F39" s="46"/>
    </row>
    <row r="40" spans="1:6" ht="60" x14ac:dyDescent="0.25">
      <c r="A40" s="14" t="s">
        <v>56</v>
      </c>
      <c r="B40" s="15" t="s">
        <v>57</v>
      </c>
      <c r="C40" s="16">
        <v>36375.599999999999</v>
      </c>
      <c r="D40" s="16">
        <v>20117.7</v>
      </c>
      <c r="E40" s="16">
        <f t="shared" si="3"/>
        <v>-16257.899999999998</v>
      </c>
      <c r="F40" s="45"/>
    </row>
    <row r="41" spans="1:6" s="11" customFormat="1" ht="28.5" x14ac:dyDescent="0.2">
      <c r="A41" s="19" t="s">
        <v>105</v>
      </c>
      <c r="B41" s="9" t="s">
        <v>106</v>
      </c>
      <c r="C41" s="12">
        <f t="shared" ref="C41:E41" si="4">C42+C44</f>
        <v>4057.5</v>
      </c>
      <c r="D41" s="12">
        <f t="shared" si="4"/>
        <v>10752.300000000001</v>
      </c>
      <c r="E41" s="12">
        <f t="shared" si="4"/>
        <v>6694.7999999999993</v>
      </c>
      <c r="F41" s="41"/>
    </row>
    <row r="42" spans="1:6" s="11" customFormat="1" ht="14.25" x14ac:dyDescent="0.2">
      <c r="A42" s="19" t="s">
        <v>58</v>
      </c>
      <c r="B42" s="9" t="s">
        <v>59</v>
      </c>
      <c r="C42" s="12">
        <f t="shared" ref="C42:E42" si="5">C43</f>
        <v>2.6</v>
      </c>
      <c r="D42" s="12">
        <f t="shared" si="5"/>
        <v>0</v>
      </c>
      <c r="E42" s="12">
        <f t="shared" si="5"/>
        <v>-2.6</v>
      </c>
      <c r="F42" s="41"/>
    </row>
    <row r="43" spans="1:6" ht="120" x14ac:dyDescent="0.25">
      <c r="A43" s="20" t="s">
        <v>60</v>
      </c>
      <c r="B43" s="15" t="s">
        <v>107</v>
      </c>
      <c r="C43" s="16">
        <v>2.6</v>
      </c>
      <c r="D43" s="16">
        <v>0</v>
      </c>
      <c r="E43" s="16">
        <f t="shared" ref="E43:E74" si="6">D43-C43</f>
        <v>-2.6</v>
      </c>
      <c r="F43" s="15" t="s">
        <v>225</v>
      </c>
    </row>
    <row r="44" spans="1:6" s="11" customFormat="1" ht="28.5" x14ac:dyDescent="0.2">
      <c r="A44" s="19" t="s">
        <v>61</v>
      </c>
      <c r="B44" s="9" t="s">
        <v>62</v>
      </c>
      <c r="C44" s="10">
        <f>SUM(C45:C47)</f>
        <v>4054.9</v>
      </c>
      <c r="D44" s="10">
        <f>SUM(D45:D47)</f>
        <v>10752.300000000001</v>
      </c>
      <c r="E44" s="10">
        <f>SUM(E45:E47)</f>
        <v>6697.4</v>
      </c>
      <c r="F44" s="9"/>
    </row>
    <row r="45" spans="1:6" ht="60" x14ac:dyDescent="0.25">
      <c r="A45" s="20" t="s">
        <v>141</v>
      </c>
      <c r="B45" s="15" t="s">
        <v>63</v>
      </c>
      <c r="C45" s="16">
        <v>4054.9</v>
      </c>
      <c r="D45" s="16">
        <v>4293.2</v>
      </c>
      <c r="E45" s="16">
        <f t="shared" si="6"/>
        <v>238.29999999999973</v>
      </c>
      <c r="F45" s="15" t="s">
        <v>226</v>
      </c>
    </row>
    <row r="46" spans="1:6" ht="204.75" x14ac:dyDescent="0.25">
      <c r="A46" s="36" t="s">
        <v>142</v>
      </c>
      <c r="B46" s="34" t="s">
        <v>64</v>
      </c>
      <c r="C46" s="35">
        <v>0</v>
      </c>
      <c r="D46" s="35">
        <v>6453</v>
      </c>
      <c r="E46" s="35">
        <f t="shared" si="6"/>
        <v>6453</v>
      </c>
      <c r="F46" s="43" t="s">
        <v>228</v>
      </c>
    </row>
    <row r="47" spans="1:6" ht="90" x14ac:dyDescent="0.25">
      <c r="A47" s="20" t="s">
        <v>174</v>
      </c>
      <c r="B47" s="15" t="s">
        <v>64</v>
      </c>
      <c r="C47" s="16">
        <v>0</v>
      </c>
      <c r="D47" s="16">
        <v>6.1</v>
      </c>
      <c r="E47" s="16">
        <f t="shared" si="6"/>
        <v>6.1</v>
      </c>
      <c r="F47" s="15" t="s">
        <v>227</v>
      </c>
    </row>
    <row r="48" spans="1:6" s="11" customFormat="1" ht="28.5" x14ac:dyDescent="0.2">
      <c r="A48" s="19" t="s">
        <v>108</v>
      </c>
      <c r="B48" s="9" t="s">
        <v>65</v>
      </c>
      <c r="C48" s="10">
        <f>SUM(C49:C51)</f>
        <v>0</v>
      </c>
      <c r="D48" s="10">
        <f>SUM(D49:D51)</f>
        <v>4924.9000000000005</v>
      </c>
      <c r="E48" s="10">
        <f>SUM(E49:E51)</f>
        <v>4924.9000000000005</v>
      </c>
      <c r="F48" s="41"/>
    </row>
    <row r="49" spans="1:6" ht="90" x14ac:dyDescent="0.25">
      <c r="A49" s="14" t="s">
        <v>66</v>
      </c>
      <c r="B49" s="15" t="s">
        <v>67</v>
      </c>
      <c r="C49" s="16">
        <v>0</v>
      </c>
      <c r="D49" s="16">
        <v>2618.3000000000002</v>
      </c>
      <c r="E49" s="16">
        <f t="shared" si="6"/>
        <v>2618.3000000000002</v>
      </c>
      <c r="F49" s="15" t="s">
        <v>186</v>
      </c>
    </row>
    <row r="50" spans="1:6" ht="75" x14ac:dyDescent="0.25">
      <c r="A50" s="14" t="s">
        <v>91</v>
      </c>
      <c r="B50" s="15" t="s">
        <v>92</v>
      </c>
      <c r="C50" s="16">
        <v>0</v>
      </c>
      <c r="D50" s="16">
        <v>2281.4</v>
      </c>
      <c r="E50" s="16">
        <f t="shared" si="6"/>
        <v>2281.4</v>
      </c>
      <c r="F50" s="15" t="s">
        <v>187</v>
      </c>
    </row>
    <row r="51" spans="1:6" ht="90" x14ac:dyDescent="0.25">
      <c r="A51" s="14" t="s">
        <v>145</v>
      </c>
      <c r="B51" s="15" t="s">
        <v>146</v>
      </c>
      <c r="C51" s="16">
        <v>0</v>
      </c>
      <c r="D51" s="16">
        <v>25.2</v>
      </c>
      <c r="E51" s="16">
        <f t="shared" si="6"/>
        <v>25.2</v>
      </c>
      <c r="F51" s="15" t="s">
        <v>229</v>
      </c>
    </row>
    <row r="52" spans="1:6" s="11" customFormat="1" ht="14.25" x14ac:dyDescent="0.2">
      <c r="A52" s="19" t="s">
        <v>68</v>
      </c>
      <c r="B52" s="9" t="s">
        <v>69</v>
      </c>
      <c r="C52" s="10">
        <f>SUM(C53:C74)</f>
        <v>0</v>
      </c>
      <c r="D52" s="10">
        <f>SUM(D53:D74)</f>
        <v>34391.199999999997</v>
      </c>
      <c r="E52" s="10">
        <f>SUM(E53:E74)</f>
        <v>34391.199999999997</v>
      </c>
      <c r="F52" s="41"/>
    </row>
    <row r="53" spans="1:6" s="17" customFormat="1" ht="75" x14ac:dyDescent="0.25">
      <c r="A53" s="20" t="s">
        <v>147</v>
      </c>
      <c r="B53" s="44" t="s">
        <v>110</v>
      </c>
      <c r="C53" s="16">
        <v>0</v>
      </c>
      <c r="D53" s="16">
        <v>8</v>
      </c>
      <c r="E53" s="16">
        <f t="shared" si="6"/>
        <v>8</v>
      </c>
      <c r="F53" s="15" t="s">
        <v>178</v>
      </c>
    </row>
    <row r="54" spans="1:6" s="17" customFormat="1" ht="75" x14ac:dyDescent="0.25">
      <c r="A54" s="20" t="s">
        <v>109</v>
      </c>
      <c r="B54" s="45"/>
      <c r="C54" s="16">
        <v>0</v>
      </c>
      <c r="D54" s="16">
        <v>13.2</v>
      </c>
      <c r="E54" s="16">
        <f t="shared" si="6"/>
        <v>13.2</v>
      </c>
      <c r="F54" s="15" t="s">
        <v>179</v>
      </c>
    </row>
    <row r="55" spans="1:6" s="17" customFormat="1" ht="75" x14ac:dyDescent="0.25">
      <c r="A55" s="20" t="s">
        <v>148</v>
      </c>
      <c r="B55" s="44" t="s">
        <v>112</v>
      </c>
      <c r="C55" s="16">
        <v>0</v>
      </c>
      <c r="D55" s="16">
        <v>68.2</v>
      </c>
      <c r="E55" s="16">
        <f t="shared" si="6"/>
        <v>68.2</v>
      </c>
      <c r="F55" s="15" t="s">
        <v>178</v>
      </c>
    </row>
    <row r="56" spans="1:6" s="17" customFormat="1" ht="75" x14ac:dyDescent="0.25">
      <c r="A56" s="20" t="s">
        <v>111</v>
      </c>
      <c r="B56" s="45"/>
      <c r="C56" s="16">
        <v>0</v>
      </c>
      <c r="D56" s="16">
        <v>6</v>
      </c>
      <c r="E56" s="16">
        <f t="shared" si="6"/>
        <v>6</v>
      </c>
      <c r="F56" s="15" t="s">
        <v>179</v>
      </c>
    </row>
    <row r="57" spans="1:6" s="17" customFormat="1" ht="105" x14ac:dyDescent="0.25">
      <c r="A57" s="20" t="s">
        <v>149</v>
      </c>
      <c r="B57" s="39" t="s">
        <v>113</v>
      </c>
      <c r="C57" s="16">
        <v>0</v>
      </c>
      <c r="D57" s="16">
        <v>146.4</v>
      </c>
      <c r="E57" s="16">
        <f t="shared" ref="E57" si="7">D57-C57</f>
        <v>146.4</v>
      </c>
      <c r="F57" s="15" t="s">
        <v>178</v>
      </c>
    </row>
    <row r="58" spans="1:6" s="17" customFormat="1" ht="99" customHeight="1" x14ac:dyDescent="0.25">
      <c r="A58" s="20" t="s">
        <v>150</v>
      </c>
      <c r="B58" s="15" t="s">
        <v>114</v>
      </c>
      <c r="C58" s="16">
        <v>0</v>
      </c>
      <c r="D58" s="16">
        <v>52.4</v>
      </c>
      <c r="E58" s="16">
        <f t="shared" si="6"/>
        <v>52.4</v>
      </c>
      <c r="F58" s="15" t="s">
        <v>178</v>
      </c>
    </row>
    <row r="59" spans="1:6" s="17" customFormat="1" ht="105" x14ac:dyDescent="0.25">
      <c r="A59" s="20" t="s">
        <v>202</v>
      </c>
      <c r="B59" s="15" t="s">
        <v>203</v>
      </c>
      <c r="C59" s="16">
        <v>0</v>
      </c>
      <c r="D59" s="16">
        <v>12.5</v>
      </c>
      <c r="E59" s="16">
        <f t="shared" si="6"/>
        <v>12.5</v>
      </c>
      <c r="F59" s="15" t="s">
        <v>178</v>
      </c>
    </row>
    <row r="60" spans="1:6" s="17" customFormat="1" ht="120" x14ac:dyDescent="0.25">
      <c r="A60" s="20" t="s">
        <v>151</v>
      </c>
      <c r="B60" s="15" t="s">
        <v>115</v>
      </c>
      <c r="C60" s="16">
        <v>0</v>
      </c>
      <c r="D60" s="16">
        <v>0.5</v>
      </c>
      <c r="E60" s="16">
        <f t="shared" si="6"/>
        <v>0.5</v>
      </c>
      <c r="F60" s="15" t="s">
        <v>178</v>
      </c>
    </row>
    <row r="61" spans="1:6" s="17" customFormat="1" ht="150" x14ac:dyDescent="0.25">
      <c r="A61" s="20" t="s">
        <v>170</v>
      </c>
      <c r="B61" s="15" t="s">
        <v>171</v>
      </c>
      <c r="C61" s="16">
        <v>0</v>
      </c>
      <c r="D61" s="16">
        <v>11</v>
      </c>
      <c r="E61" s="16">
        <f t="shared" si="6"/>
        <v>11</v>
      </c>
      <c r="F61" s="15" t="s">
        <v>178</v>
      </c>
    </row>
    <row r="62" spans="1:6" s="17" customFormat="1" ht="69" customHeight="1" x14ac:dyDescent="0.25">
      <c r="A62" s="20" t="s">
        <v>136</v>
      </c>
      <c r="B62" s="44" t="s">
        <v>137</v>
      </c>
      <c r="C62" s="16">
        <v>0</v>
      </c>
      <c r="D62" s="16">
        <v>177</v>
      </c>
      <c r="E62" s="16">
        <f t="shared" si="6"/>
        <v>177</v>
      </c>
      <c r="F62" s="15" t="s">
        <v>182</v>
      </c>
    </row>
    <row r="63" spans="1:6" s="17" customFormat="1" ht="69" customHeight="1" x14ac:dyDescent="0.25">
      <c r="A63" s="20" t="s">
        <v>172</v>
      </c>
      <c r="B63" s="45"/>
      <c r="C63" s="16">
        <v>0</v>
      </c>
      <c r="D63" s="16">
        <v>10</v>
      </c>
      <c r="E63" s="16">
        <f t="shared" si="6"/>
        <v>10</v>
      </c>
      <c r="F63" s="15" t="s">
        <v>183</v>
      </c>
    </row>
    <row r="64" spans="1:6" s="17" customFormat="1" ht="120" x14ac:dyDescent="0.25">
      <c r="A64" s="20" t="s">
        <v>152</v>
      </c>
      <c r="B64" s="15" t="s">
        <v>116</v>
      </c>
      <c r="C64" s="16">
        <v>0</v>
      </c>
      <c r="D64" s="16">
        <v>6.6</v>
      </c>
      <c r="E64" s="16">
        <f t="shared" si="6"/>
        <v>6.6</v>
      </c>
      <c r="F64" s="15" t="s">
        <v>178</v>
      </c>
    </row>
    <row r="65" spans="1:6" s="17" customFormat="1" ht="105" x14ac:dyDescent="0.25">
      <c r="A65" s="20" t="s">
        <v>153</v>
      </c>
      <c r="B65" s="39" t="s">
        <v>117</v>
      </c>
      <c r="C65" s="16">
        <v>0</v>
      </c>
      <c r="D65" s="16">
        <v>10766</v>
      </c>
      <c r="E65" s="16">
        <f t="shared" si="6"/>
        <v>10766</v>
      </c>
      <c r="F65" s="15" t="s">
        <v>178</v>
      </c>
    </row>
    <row r="66" spans="1:6" s="17" customFormat="1" ht="75" x14ac:dyDescent="0.25">
      <c r="A66" s="20" t="s">
        <v>154</v>
      </c>
      <c r="B66" s="44" t="s">
        <v>119</v>
      </c>
      <c r="C66" s="16">
        <v>0</v>
      </c>
      <c r="D66" s="16">
        <v>246.6</v>
      </c>
      <c r="E66" s="16">
        <f t="shared" si="6"/>
        <v>246.6</v>
      </c>
      <c r="F66" s="15" t="s">
        <v>178</v>
      </c>
    </row>
    <row r="67" spans="1:6" s="17" customFormat="1" ht="75" x14ac:dyDescent="0.25">
      <c r="A67" s="20" t="s">
        <v>118</v>
      </c>
      <c r="B67" s="45"/>
      <c r="C67" s="16">
        <v>0</v>
      </c>
      <c r="D67" s="16">
        <v>25.7</v>
      </c>
      <c r="E67" s="16">
        <f t="shared" si="6"/>
        <v>25.7</v>
      </c>
      <c r="F67" s="15" t="s">
        <v>179</v>
      </c>
    </row>
    <row r="68" spans="1:6" s="17" customFormat="1" ht="90" x14ac:dyDescent="0.25">
      <c r="A68" s="20" t="s">
        <v>120</v>
      </c>
      <c r="B68" s="15" t="s">
        <v>121</v>
      </c>
      <c r="C68" s="16">
        <v>0</v>
      </c>
      <c r="D68" s="16">
        <v>4635</v>
      </c>
      <c r="E68" s="16">
        <f t="shared" si="6"/>
        <v>4635</v>
      </c>
      <c r="F68" s="15" t="s">
        <v>181</v>
      </c>
    </row>
    <row r="69" spans="1:6" s="17" customFormat="1" ht="90" x14ac:dyDescent="0.25">
      <c r="A69" s="20" t="s">
        <v>122</v>
      </c>
      <c r="B69" s="15" t="s">
        <v>123</v>
      </c>
      <c r="C69" s="16">
        <v>0</v>
      </c>
      <c r="D69" s="16">
        <v>43.2</v>
      </c>
      <c r="E69" s="16">
        <f t="shared" si="6"/>
        <v>43.2</v>
      </c>
      <c r="F69" s="15" t="s">
        <v>181</v>
      </c>
    </row>
    <row r="70" spans="1:6" s="17" customFormat="1" ht="90" x14ac:dyDescent="0.25">
      <c r="A70" s="20" t="s">
        <v>125</v>
      </c>
      <c r="B70" s="44" t="s">
        <v>124</v>
      </c>
      <c r="C70" s="16">
        <v>0</v>
      </c>
      <c r="D70" s="16">
        <v>18.399999999999999</v>
      </c>
      <c r="E70" s="16">
        <f t="shared" si="6"/>
        <v>18.399999999999999</v>
      </c>
      <c r="F70" s="15" t="s">
        <v>184</v>
      </c>
    </row>
    <row r="71" spans="1:6" ht="75" x14ac:dyDescent="0.25">
      <c r="A71" s="20" t="s">
        <v>126</v>
      </c>
      <c r="B71" s="45"/>
      <c r="C71" s="16">
        <v>0</v>
      </c>
      <c r="D71" s="16">
        <v>0.6</v>
      </c>
      <c r="E71" s="16">
        <f t="shared" si="6"/>
        <v>0.6</v>
      </c>
      <c r="F71" s="15" t="s">
        <v>185</v>
      </c>
    </row>
    <row r="72" spans="1:6" ht="96.6" customHeight="1" x14ac:dyDescent="0.25">
      <c r="A72" s="20" t="s">
        <v>127</v>
      </c>
      <c r="B72" s="47" t="s">
        <v>191</v>
      </c>
      <c r="C72" s="16">
        <v>0</v>
      </c>
      <c r="D72" s="16">
        <v>306.89999999999998</v>
      </c>
      <c r="E72" s="16">
        <f t="shared" si="6"/>
        <v>306.89999999999998</v>
      </c>
      <c r="F72" s="15" t="s">
        <v>180</v>
      </c>
    </row>
    <row r="73" spans="1:6" ht="96.6" customHeight="1" x14ac:dyDescent="0.25">
      <c r="A73" s="20" t="s">
        <v>173</v>
      </c>
      <c r="B73" s="47"/>
      <c r="C73" s="16">
        <v>0</v>
      </c>
      <c r="D73" s="16">
        <v>77.5</v>
      </c>
      <c r="E73" s="16">
        <f t="shared" si="6"/>
        <v>77.5</v>
      </c>
      <c r="F73" s="15" t="s">
        <v>181</v>
      </c>
    </row>
    <row r="74" spans="1:6" ht="120" x14ac:dyDescent="0.25">
      <c r="A74" s="20" t="s">
        <v>190</v>
      </c>
      <c r="B74" s="37" t="s">
        <v>192</v>
      </c>
      <c r="C74" s="16">
        <v>0</v>
      </c>
      <c r="D74" s="16">
        <v>17759.5</v>
      </c>
      <c r="E74" s="16">
        <f t="shared" si="6"/>
        <v>17759.5</v>
      </c>
      <c r="F74" s="15" t="s">
        <v>184</v>
      </c>
    </row>
    <row r="75" spans="1:6" s="11" customFormat="1" ht="14.25" x14ac:dyDescent="0.2">
      <c r="A75" s="8" t="s">
        <v>70</v>
      </c>
      <c r="B75" s="29" t="s">
        <v>71</v>
      </c>
      <c r="C75" s="12">
        <f>C76+C90+C93+C97</f>
        <v>230924.90000000002</v>
      </c>
      <c r="D75" s="12">
        <f t="shared" ref="D75:E75" si="8">D76+D90+D93+D97</f>
        <v>23736.199999999997</v>
      </c>
      <c r="E75" s="12">
        <f t="shared" si="8"/>
        <v>-207188.7</v>
      </c>
      <c r="F75" s="41"/>
    </row>
    <row r="76" spans="1:6" s="11" customFormat="1" ht="42.75" x14ac:dyDescent="0.2">
      <c r="A76" s="8" t="s">
        <v>72</v>
      </c>
      <c r="B76" s="9" t="s">
        <v>73</v>
      </c>
      <c r="C76" s="12">
        <f>C77+C83+C87</f>
        <v>230924.90000000002</v>
      </c>
      <c r="D76" s="12">
        <f>D77+D83+D87</f>
        <v>23560.799999999999</v>
      </c>
      <c r="E76" s="12">
        <f>E77+E83+E87</f>
        <v>-207364.1</v>
      </c>
      <c r="F76" s="41"/>
    </row>
    <row r="77" spans="1:6" s="11" customFormat="1" ht="42.75" x14ac:dyDescent="0.2">
      <c r="A77" s="8" t="s">
        <v>93</v>
      </c>
      <c r="B77" s="9" t="s">
        <v>74</v>
      </c>
      <c r="C77" s="12">
        <f>C78+C80</f>
        <v>216579.6</v>
      </c>
      <c r="D77" s="12">
        <f t="shared" ref="D77:E77" si="9">D78+D80</f>
        <v>9214.2999999999993</v>
      </c>
      <c r="E77" s="12">
        <f t="shared" si="9"/>
        <v>-207365.30000000002</v>
      </c>
      <c r="F77" s="41"/>
    </row>
    <row r="78" spans="1:6" s="17" customFormat="1" ht="45" x14ac:dyDescent="0.25">
      <c r="A78" s="14" t="s">
        <v>162</v>
      </c>
      <c r="B78" s="15" t="s">
        <v>163</v>
      </c>
      <c r="C78" s="24">
        <f>SUM(C79:C79)</f>
        <v>178128.2</v>
      </c>
      <c r="D78" s="24">
        <f>SUM(D79:D79)</f>
        <v>0</v>
      </c>
      <c r="E78" s="24">
        <f>SUM(E79:E79)</f>
        <v>-178128.2</v>
      </c>
      <c r="F78" s="42"/>
    </row>
    <row r="79" spans="1:6" s="17" customFormat="1" ht="180" x14ac:dyDescent="0.25">
      <c r="A79" s="14" t="s">
        <v>164</v>
      </c>
      <c r="B79" s="15" t="s">
        <v>193</v>
      </c>
      <c r="C79" s="24">
        <v>178128.2</v>
      </c>
      <c r="D79" s="24">
        <v>0</v>
      </c>
      <c r="E79" s="16">
        <f t="shared" ref="E79:E82" si="10">D79-C79</f>
        <v>-178128.2</v>
      </c>
      <c r="F79" s="15" t="s">
        <v>201</v>
      </c>
    </row>
    <row r="80" spans="1:6" s="17" customFormat="1" ht="30" x14ac:dyDescent="0.25">
      <c r="A80" s="14" t="s">
        <v>94</v>
      </c>
      <c r="B80" s="15" t="s">
        <v>75</v>
      </c>
      <c r="C80" s="24">
        <f>C81+C82</f>
        <v>38451.4</v>
      </c>
      <c r="D80" s="24">
        <f t="shared" ref="D80:E80" si="11">D81+D82</f>
        <v>9214.2999999999993</v>
      </c>
      <c r="E80" s="24">
        <f t="shared" si="11"/>
        <v>-29237.1</v>
      </c>
      <c r="F80" s="42"/>
    </row>
    <row r="81" spans="1:6" ht="180" x14ac:dyDescent="0.25">
      <c r="A81" s="14" t="s">
        <v>95</v>
      </c>
      <c r="B81" s="37" t="s">
        <v>165</v>
      </c>
      <c r="C81" s="16">
        <v>31645</v>
      </c>
      <c r="D81" s="16">
        <v>2714.2</v>
      </c>
      <c r="E81" s="16">
        <f t="shared" si="10"/>
        <v>-28930.799999999999</v>
      </c>
      <c r="F81" s="15" t="s">
        <v>204</v>
      </c>
    </row>
    <row r="82" spans="1:6" ht="105" x14ac:dyDescent="0.25">
      <c r="A82" s="14" t="s">
        <v>95</v>
      </c>
      <c r="B82" s="38" t="s">
        <v>138</v>
      </c>
      <c r="C82" s="16">
        <v>6806.4</v>
      </c>
      <c r="D82" s="16">
        <v>6500.1</v>
      </c>
      <c r="E82" s="16">
        <f t="shared" si="10"/>
        <v>-306.29999999999927</v>
      </c>
      <c r="F82" s="15" t="s">
        <v>213</v>
      </c>
    </row>
    <row r="83" spans="1:6" s="11" customFormat="1" ht="28.5" x14ac:dyDescent="0.2">
      <c r="A83" s="8" t="s">
        <v>96</v>
      </c>
      <c r="B83" s="9" t="s">
        <v>76</v>
      </c>
      <c r="C83" s="12">
        <f>C84+C86</f>
        <v>3688.2</v>
      </c>
      <c r="D83" s="12">
        <f t="shared" ref="D83:E83" si="12">D84+D86</f>
        <v>3189.4</v>
      </c>
      <c r="E83" s="12">
        <f t="shared" si="12"/>
        <v>-498.79999999999984</v>
      </c>
      <c r="F83" s="41"/>
    </row>
    <row r="84" spans="1:6" s="17" customFormat="1" ht="45" x14ac:dyDescent="0.25">
      <c r="A84" s="14" t="s">
        <v>97</v>
      </c>
      <c r="B84" s="15" t="s">
        <v>128</v>
      </c>
      <c r="C84" s="24">
        <f t="shared" ref="C84:E84" si="13">C85</f>
        <v>3684.6</v>
      </c>
      <c r="D84" s="24">
        <f t="shared" si="13"/>
        <v>3189.4</v>
      </c>
      <c r="E84" s="24">
        <f t="shared" si="13"/>
        <v>-495.19999999999982</v>
      </c>
      <c r="F84" s="42"/>
    </row>
    <row r="85" spans="1:6" s="17" customFormat="1" ht="90" x14ac:dyDescent="0.25">
      <c r="A85" s="14" t="s">
        <v>98</v>
      </c>
      <c r="B85" s="25" t="s">
        <v>77</v>
      </c>
      <c r="C85" s="16">
        <v>3684.6</v>
      </c>
      <c r="D85" s="16">
        <v>3189.4</v>
      </c>
      <c r="E85" s="16">
        <f t="shared" ref="E85:E89" si="14">D85-C85</f>
        <v>-495.19999999999982</v>
      </c>
      <c r="F85" s="15" t="s">
        <v>236</v>
      </c>
    </row>
    <row r="86" spans="1:6" s="17" customFormat="1" ht="75" x14ac:dyDescent="0.25">
      <c r="A86" s="14" t="s">
        <v>139</v>
      </c>
      <c r="B86" s="26" t="s">
        <v>140</v>
      </c>
      <c r="C86" s="16">
        <v>3.6</v>
      </c>
      <c r="D86" s="16">
        <v>0</v>
      </c>
      <c r="E86" s="16">
        <f t="shared" si="14"/>
        <v>-3.6</v>
      </c>
      <c r="F86" s="15" t="s">
        <v>237</v>
      </c>
    </row>
    <row r="87" spans="1:6" s="11" customFormat="1" ht="14.25" x14ac:dyDescent="0.2">
      <c r="A87" s="8" t="s">
        <v>99</v>
      </c>
      <c r="B87" s="27" t="s">
        <v>78</v>
      </c>
      <c r="C87" s="12">
        <f>SUM(C88:C89)</f>
        <v>10657.1</v>
      </c>
      <c r="D87" s="12">
        <f t="shared" ref="D87:E87" si="15">SUM(D88:D89)</f>
        <v>11157.1</v>
      </c>
      <c r="E87" s="12">
        <f t="shared" si="15"/>
        <v>500</v>
      </c>
      <c r="F87" s="41"/>
    </row>
    <row r="88" spans="1:6" s="17" customFormat="1" ht="90" x14ac:dyDescent="0.25">
      <c r="A88" s="14" t="s">
        <v>100</v>
      </c>
      <c r="B88" s="28" t="s">
        <v>79</v>
      </c>
      <c r="C88" s="16">
        <v>10657.1</v>
      </c>
      <c r="D88" s="16">
        <v>10657.1</v>
      </c>
      <c r="E88" s="16">
        <f t="shared" si="14"/>
        <v>0</v>
      </c>
      <c r="F88" s="42"/>
    </row>
    <row r="89" spans="1:6" s="17" customFormat="1" ht="90" x14ac:dyDescent="0.25">
      <c r="A89" s="14" t="s">
        <v>158</v>
      </c>
      <c r="B89" s="28" t="s">
        <v>159</v>
      </c>
      <c r="C89" s="16">
        <v>0</v>
      </c>
      <c r="D89" s="16">
        <v>500</v>
      </c>
      <c r="E89" s="16">
        <f t="shared" si="14"/>
        <v>500</v>
      </c>
      <c r="F89" s="15" t="s">
        <v>196</v>
      </c>
    </row>
    <row r="90" spans="1:6" s="11" customFormat="1" ht="14.25" x14ac:dyDescent="0.2">
      <c r="A90" s="8" t="s">
        <v>205</v>
      </c>
      <c r="B90" s="27" t="s">
        <v>206</v>
      </c>
      <c r="C90" s="10">
        <f>C91</f>
        <v>0</v>
      </c>
      <c r="D90" s="10">
        <f t="shared" ref="D90:E91" si="16">D91</f>
        <v>392</v>
      </c>
      <c r="E90" s="10">
        <f t="shared" si="16"/>
        <v>392</v>
      </c>
      <c r="F90" s="9"/>
    </row>
    <row r="91" spans="1:6" s="11" customFormat="1" ht="28.5" x14ac:dyDescent="0.2">
      <c r="A91" s="8" t="s">
        <v>207</v>
      </c>
      <c r="B91" s="27" t="s">
        <v>208</v>
      </c>
      <c r="C91" s="10">
        <f>C92</f>
        <v>0</v>
      </c>
      <c r="D91" s="10">
        <f t="shared" si="16"/>
        <v>392</v>
      </c>
      <c r="E91" s="10">
        <f t="shared" si="16"/>
        <v>392</v>
      </c>
      <c r="F91" s="9"/>
    </row>
    <row r="92" spans="1:6" s="17" customFormat="1" ht="135" x14ac:dyDescent="0.25">
      <c r="A92" s="14" t="s">
        <v>209</v>
      </c>
      <c r="B92" s="28" t="s">
        <v>208</v>
      </c>
      <c r="C92" s="16">
        <v>0</v>
      </c>
      <c r="D92" s="16">
        <v>392</v>
      </c>
      <c r="E92" s="16">
        <f t="shared" ref="E92" si="17">D92-C92</f>
        <v>392</v>
      </c>
      <c r="F92" s="15" t="s">
        <v>214</v>
      </c>
    </row>
    <row r="93" spans="1:6" s="11" customFormat="1" ht="71.25" x14ac:dyDescent="0.2">
      <c r="A93" s="8" t="s">
        <v>80</v>
      </c>
      <c r="B93" s="27" t="s">
        <v>155</v>
      </c>
      <c r="C93" s="10">
        <f t="shared" ref="C93:E93" si="18">C94</f>
        <v>0</v>
      </c>
      <c r="D93" s="10">
        <f t="shared" si="18"/>
        <v>582.79999999999995</v>
      </c>
      <c r="E93" s="10">
        <f t="shared" si="18"/>
        <v>582.79999999999995</v>
      </c>
      <c r="F93" s="41"/>
    </row>
    <row r="94" spans="1:6" s="11" customFormat="1" ht="96" customHeight="1" x14ac:dyDescent="0.2">
      <c r="A94" s="29" t="s">
        <v>101</v>
      </c>
      <c r="B94" s="27" t="s">
        <v>103</v>
      </c>
      <c r="C94" s="10">
        <f>SUM(C95:C96)</f>
        <v>0</v>
      </c>
      <c r="D94" s="10">
        <f t="shared" ref="D94:E94" si="19">SUM(D95:D96)</f>
        <v>582.79999999999995</v>
      </c>
      <c r="E94" s="10">
        <f t="shared" si="19"/>
        <v>582.79999999999995</v>
      </c>
      <c r="F94" s="41"/>
    </row>
    <row r="95" spans="1:6" s="17" customFormat="1" ht="166.5" x14ac:dyDescent="0.25">
      <c r="A95" s="14" t="s">
        <v>102</v>
      </c>
      <c r="B95" s="28" t="s">
        <v>81</v>
      </c>
      <c r="C95" s="16">
        <v>0</v>
      </c>
      <c r="D95" s="16">
        <v>95.4</v>
      </c>
      <c r="E95" s="16">
        <f t="shared" ref="E95:E96" si="20">D95-C95</f>
        <v>95.4</v>
      </c>
      <c r="F95" s="43" t="s">
        <v>197</v>
      </c>
    </row>
    <row r="96" spans="1:6" s="17" customFormat="1" ht="318.60000000000002" customHeight="1" x14ac:dyDescent="0.25">
      <c r="A96" s="14" t="s">
        <v>194</v>
      </c>
      <c r="B96" s="28" t="s">
        <v>81</v>
      </c>
      <c r="C96" s="16">
        <v>0</v>
      </c>
      <c r="D96" s="16">
        <v>487.4</v>
      </c>
      <c r="E96" s="16">
        <f t="shared" si="20"/>
        <v>487.4</v>
      </c>
      <c r="F96" s="43" t="s">
        <v>198</v>
      </c>
    </row>
    <row r="97" spans="1:6" s="11" customFormat="1" ht="57" x14ac:dyDescent="0.2">
      <c r="A97" s="8" t="s">
        <v>82</v>
      </c>
      <c r="B97" s="30" t="s">
        <v>83</v>
      </c>
      <c r="C97" s="10">
        <f t="shared" ref="C97:E97" si="21">C98</f>
        <v>0</v>
      </c>
      <c r="D97" s="10">
        <f t="shared" si="21"/>
        <v>-799.4</v>
      </c>
      <c r="E97" s="10">
        <f t="shared" si="21"/>
        <v>-799.4</v>
      </c>
      <c r="F97" s="41"/>
    </row>
    <row r="98" spans="1:6" s="11" customFormat="1" ht="57" x14ac:dyDescent="0.2">
      <c r="A98" s="8" t="s">
        <v>129</v>
      </c>
      <c r="B98" s="30" t="s">
        <v>84</v>
      </c>
      <c r="C98" s="10">
        <f>SUM(C99:C100)</f>
        <v>0</v>
      </c>
      <c r="D98" s="10">
        <f t="shared" ref="D98:E98" si="22">SUM(D99:D100)</f>
        <v>-799.4</v>
      </c>
      <c r="E98" s="10">
        <f t="shared" si="22"/>
        <v>-799.4</v>
      </c>
      <c r="F98" s="41"/>
    </row>
    <row r="99" spans="1:6" s="17" customFormat="1" ht="285" x14ac:dyDescent="0.25">
      <c r="A99" s="14" t="s">
        <v>130</v>
      </c>
      <c r="B99" s="31" t="s">
        <v>85</v>
      </c>
      <c r="C99" s="16">
        <v>0</v>
      </c>
      <c r="D99" s="16">
        <v>-777.4</v>
      </c>
      <c r="E99" s="16">
        <f t="shared" ref="E99" si="23">D99-C99</f>
        <v>-777.4</v>
      </c>
      <c r="F99" s="15" t="s">
        <v>199</v>
      </c>
    </row>
    <row r="100" spans="1:6" s="17" customFormat="1" ht="210" x14ac:dyDescent="0.25">
      <c r="A100" s="14" t="s">
        <v>195</v>
      </c>
      <c r="B100" s="31" t="s">
        <v>85</v>
      </c>
      <c r="C100" s="16">
        <v>0</v>
      </c>
      <c r="D100" s="16">
        <v>-22</v>
      </c>
      <c r="E100" s="16">
        <f t="shared" ref="E100" si="24">D100-C100</f>
        <v>-22</v>
      </c>
      <c r="F100" s="15" t="s">
        <v>200</v>
      </c>
    </row>
    <row r="101" spans="1:6" x14ac:dyDescent="0.25">
      <c r="A101" s="1"/>
    </row>
    <row r="102" spans="1:6" x14ac:dyDescent="0.25">
      <c r="A102" s="1"/>
    </row>
    <row r="103" spans="1:6" x14ac:dyDescent="0.25">
      <c r="A103" s="1"/>
    </row>
    <row r="104" spans="1:6" x14ac:dyDescent="0.25">
      <c r="A104" s="1"/>
    </row>
    <row r="105" spans="1:6" x14ac:dyDescent="0.25">
      <c r="A105" s="1"/>
    </row>
    <row r="106" spans="1:6" x14ac:dyDescent="0.25">
      <c r="A106" s="1"/>
    </row>
    <row r="107" spans="1:6" x14ac:dyDescent="0.25">
      <c r="A107" s="1"/>
    </row>
    <row r="108" spans="1:6" x14ac:dyDescent="0.25">
      <c r="A108" s="1"/>
    </row>
    <row r="109" spans="1:6" x14ac:dyDescent="0.25">
      <c r="A109" s="1"/>
    </row>
    <row r="110" spans="1:6" x14ac:dyDescent="0.25">
      <c r="A110" s="1"/>
    </row>
    <row r="111" spans="1:6" x14ac:dyDescent="0.25">
      <c r="A111" s="1"/>
    </row>
    <row r="113" spans="1:1" x14ac:dyDescent="0.25">
      <c r="A113" s="1"/>
    </row>
    <row r="114" spans="1:1" x14ac:dyDescent="0.25">
      <c r="A114" s="1"/>
    </row>
    <row r="115" spans="1:1" x14ac:dyDescent="0.25">
      <c r="A115" s="1"/>
    </row>
    <row r="116" spans="1:1" x14ac:dyDescent="0.25">
      <c r="A116" s="1"/>
    </row>
    <row r="119" spans="1:1" x14ac:dyDescent="0.25">
      <c r="A119" s="1"/>
    </row>
    <row r="120" spans="1:1" x14ac:dyDescent="0.25">
      <c r="A120" s="1"/>
    </row>
  </sheetData>
  <mergeCells count="9">
    <mergeCell ref="B66:B67"/>
    <mergeCell ref="B70:B71"/>
    <mergeCell ref="F36:F40"/>
    <mergeCell ref="B72:B73"/>
    <mergeCell ref="A1:F1"/>
    <mergeCell ref="B53:B54"/>
    <mergeCell ref="B55:B56"/>
    <mergeCell ref="B62:B63"/>
    <mergeCell ref="F15:F16"/>
  </mergeCells>
  <pageMargins left="0.70866141732283472" right="0.19685039370078741" top="0.74803149606299213" bottom="0" header="0.31496062992125984" footer="0.31496062992125984"/>
  <pageSetup paperSize="9" scale="75"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2025-04-28T06:44:25Z</dcterms:modified>
</cp:coreProperties>
</file>