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408" windowWidth="14808" windowHeight="7716"/>
  </bookViews>
  <sheets>
    <sheet name="полугодие" sheetId="4" r:id="rId1"/>
  </sheets>
  <definedNames>
    <definedName name="_xlnm.Print_Titles" localSheetId="0">полугодие!$4:$5</definedName>
    <definedName name="_xlnm.Print_Area" localSheetId="0">полугодие!$A$1:$F$82</definedName>
  </definedNames>
  <calcPr calcId="162913"/>
</workbook>
</file>

<file path=xl/calcChain.xml><?xml version="1.0" encoding="utf-8"?>
<calcChain xmlns="http://schemas.openxmlformats.org/spreadsheetml/2006/main">
  <c r="D80" i="4" l="1"/>
  <c r="E80" i="4"/>
  <c r="C80" i="4"/>
  <c r="F81" i="4"/>
  <c r="E81" i="4"/>
  <c r="D77" i="4"/>
  <c r="D76" i="4" s="1"/>
  <c r="E77" i="4"/>
  <c r="E76" i="4" s="1"/>
  <c r="C76" i="4"/>
  <c r="C77" i="4"/>
  <c r="E78" i="4"/>
  <c r="F78" i="4"/>
  <c r="D70" i="4"/>
  <c r="C70" i="4"/>
  <c r="E56" i="4"/>
  <c r="F56" i="4"/>
  <c r="E57" i="4"/>
  <c r="F57" i="4"/>
  <c r="F21" i="4"/>
  <c r="E21" i="4"/>
  <c r="F77" i="4" l="1"/>
  <c r="F76" i="4"/>
  <c r="F50" i="4"/>
  <c r="E50" i="4"/>
  <c r="D49" i="4"/>
  <c r="C49" i="4"/>
  <c r="E31" i="4" l="1"/>
  <c r="F31" i="4"/>
  <c r="F82" i="4" l="1"/>
  <c r="E82" i="4"/>
  <c r="E79" i="4" s="1"/>
  <c r="E69" i="4" s="1"/>
  <c r="D79" i="4"/>
  <c r="D69" i="4" s="1"/>
  <c r="C79" i="4"/>
  <c r="C69" i="4" s="1"/>
  <c r="F75" i="4"/>
  <c r="E75" i="4"/>
  <c r="E74" i="4" s="1"/>
  <c r="D74" i="4"/>
  <c r="C74" i="4"/>
  <c r="F73" i="4"/>
  <c r="E73" i="4"/>
  <c r="E72" i="4" s="1"/>
  <c r="E71" i="4" s="1"/>
  <c r="D72" i="4"/>
  <c r="D71" i="4" s="1"/>
  <c r="C72" i="4"/>
  <c r="C71" i="4" s="1"/>
  <c r="F68" i="4"/>
  <c r="E68" i="4"/>
  <c r="F67" i="4"/>
  <c r="E67" i="4"/>
  <c r="F66" i="4"/>
  <c r="E66" i="4"/>
  <c r="F65" i="4"/>
  <c r="E65" i="4"/>
  <c r="F64" i="4"/>
  <c r="E64" i="4"/>
  <c r="F63" i="4"/>
  <c r="E63" i="4"/>
  <c r="F62" i="4"/>
  <c r="E62" i="4"/>
  <c r="F61" i="4"/>
  <c r="E61" i="4"/>
  <c r="F60" i="4"/>
  <c r="E60" i="4"/>
  <c r="F59" i="4"/>
  <c r="E59" i="4"/>
  <c r="F58" i="4"/>
  <c r="E58" i="4"/>
  <c r="F55" i="4"/>
  <c r="E55" i="4"/>
  <c r="F54" i="4"/>
  <c r="E54" i="4"/>
  <c r="F53" i="4"/>
  <c r="E53" i="4"/>
  <c r="F52" i="4"/>
  <c r="E52" i="4"/>
  <c r="F51" i="4"/>
  <c r="E51" i="4"/>
  <c r="F49" i="4"/>
  <c r="F48" i="4"/>
  <c r="E48" i="4"/>
  <c r="F47" i="4"/>
  <c r="E47" i="4"/>
  <c r="F46" i="4"/>
  <c r="E46" i="4"/>
  <c r="D45" i="4"/>
  <c r="C45" i="4"/>
  <c r="F44" i="4"/>
  <c r="E44" i="4"/>
  <c r="F43" i="4"/>
  <c r="E43" i="4"/>
  <c r="F42" i="4"/>
  <c r="E42" i="4"/>
  <c r="D41" i="4"/>
  <c r="D40" i="4" s="1"/>
  <c r="C41" i="4"/>
  <c r="F39" i="4"/>
  <c r="E39" i="4"/>
  <c r="F38" i="4"/>
  <c r="E38" i="4"/>
  <c r="F37" i="4"/>
  <c r="E37" i="4"/>
  <c r="F36" i="4"/>
  <c r="E36" i="4"/>
  <c r="D35" i="4"/>
  <c r="D34" i="4" s="1"/>
  <c r="C35" i="4"/>
  <c r="F33" i="4"/>
  <c r="E33" i="4"/>
  <c r="F32" i="4"/>
  <c r="E32" i="4"/>
  <c r="F30" i="4"/>
  <c r="E30" i="4"/>
  <c r="F29" i="4"/>
  <c r="E29" i="4"/>
  <c r="F28" i="4"/>
  <c r="E28" i="4"/>
  <c r="F27" i="4"/>
  <c r="E27" i="4"/>
  <c r="F26" i="4"/>
  <c r="E26" i="4"/>
  <c r="D25" i="4"/>
  <c r="C25" i="4"/>
  <c r="F24" i="4"/>
  <c r="E24" i="4"/>
  <c r="E23" i="4" s="1"/>
  <c r="D23" i="4"/>
  <c r="C23" i="4"/>
  <c r="F22" i="4"/>
  <c r="E22" i="4"/>
  <c r="F20" i="4"/>
  <c r="E20" i="4"/>
  <c r="D19" i="4"/>
  <c r="C19" i="4"/>
  <c r="F18" i="4"/>
  <c r="E18" i="4"/>
  <c r="F17" i="4"/>
  <c r="E17" i="4"/>
  <c r="F16" i="4"/>
  <c r="E16" i="4"/>
  <c r="D15" i="4"/>
  <c r="C15" i="4"/>
  <c r="F14" i="4"/>
  <c r="E14" i="4"/>
  <c r="F13" i="4"/>
  <c r="E13" i="4"/>
  <c r="F12" i="4"/>
  <c r="E12" i="4"/>
  <c r="F11" i="4"/>
  <c r="E11" i="4"/>
  <c r="F10" i="4"/>
  <c r="E10" i="4"/>
  <c r="F9" i="4"/>
  <c r="E9" i="4"/>
  <c r="D8" i="4"/>
  <c r="C8" i="4"/>
  <c r="E70" i="4" l="1"/>
  <c r="F35" i="4"/>
  <c r="F71" i="4"/>
  <c r="F23" i="4"/>
  <c r="F45" i="4"/>
  <c r="F25" i="4"/>
  <c r="F15" i="4"/>
  <c r="F74" i="4"/>
  <c r="F80" i="4"/>
  <c r="F79" i="4"/>
  <c r="E49" i="4"/>
  <c r="E45" i="4"/>
  <c r="F41" i="4"/>
  <c r="F19" i="4"/>
  <c r="E15" i="4"/>
  <c r="F8" i="4"/>
  <c r="E41" i="4"/>
  <c r="E40" i="4" s="1"/>
  <c r="E35" i="4"/>
  <c r="E34" i="4" s="1"/>
  <c r="E8" i="4"/>
  <c r="E25" i="4"/>
  <c r="E19" i="4"/>
  <c r="D7" i="4"/>
  <c r="C40" i="4"/>
  <c r="F40" i="4" s="1"/>
  <c r="F72" i="4"/>
  <c r="C34" i="4"/>
  <c r="D6" i="4" l="1"/>
  <c r="E7" i="4"/>
  <c r="E6" i="4" s="1"/>
  <c r="C7" i="4"/>
  <c r="F34" i="4"/>
  <c r="F7" i="4" l="1"/>
  <c r="F70" i="4"/>
  <c r="F69" i="4"/>
  <c r="C6" i="4" l="1"/>
  <c r="F6" i="4" s="1"/>
</calcChain>
</file>

<file path=xl/sharedStrings.xml><?xml version="1.0" encoding="utf-8"?>
<sst xmlns="http://schemas.openxmlformats.org/spreadsheetml/2006/main" count="162" uniqueCount="154">
  <si>
    <t>Код бюджетной классификации Российской Федерации</t>
  </si>
  <si>
    <t>ВСЕГО ДОХОДОВ</t>
  </si>
  <si>
    <t>182 1 01 02010 01 0000 110</t>
  </si>
  <si>
    <t>182 1 01 02020 01 0000 110</t>
  </si>
  <si>
    <t>182 1 01 02030 01 0000 110</t>
  </si>
  <si>
    <t>182 1 05 03010 01 0000 110</t>
  </si>
  <si>
    <t>182 1 05 04020 02 0000 110</t>
  </si>
  <si>
    <t>182 1 06 06033 05 0000 110</t>
  </si>
  <si>
    <t>005 1 11 05013 05 0000 120</t>
  </si>
  <si>
    <t>005 1 11 05013 13 0000 120</t>
  </si>
  <si>
    <t>042 1 11 05025 05 0000 120</t>
  </si>
  <si>
    <t>048 1 12 01010 01 0000 120</t>
  </si>
  <si>
    <t>048 1 12 01030 01 0000 120</t>
  </si>
  <si>
    <t>048 1 12 01070 01 0000 120</t>
  </si>
  <si>
    <t>Исполнено, тыс.руб.</t>
  </si>
  <si>
    <t>Показатели исполнения</t>
  </si>
  <si>
    <t>процент исполнения, %</t>
  </si>
  <si>
    <t>отклонение ("-" неисполнено, "+" перевыполнение плана), тыс.руб.</t>
  </si>
  <si>
    <t>042 1 11 09045 05 0000 120</t>
  </si>
  <si>
    <t>048 1 12 01041 01 0000 120</t>
  </si>
  <si>
    <t>Наименование статьи дохода</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</si>
  <si>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</si>
  <si>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t>
  </si>
  <si>
    <t>Единый сельскохозяйственный налог</t>
  </si>
  <si>
    <t>Налог, взимаемый в связи с применением патентной системы налогообложения, зачисляемый в бюджеты муниципальных районов</t>
  </si>
  <si>
    <t>Земельный налог с организаций, обладающих земельным участком, расположенным в границах межселенных территорий</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</si>
  <si>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</si>
  <si>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</si>
  <si>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</si>
  <si>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</si>
  <si>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от сдачи в аренду имущества, составляющего казну муниципальных районов (за исключением земельных участков)</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</si>
  <si>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</si>
  <si>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Плата за выбросы загрязняющих веществ в атмосферный воздух стационарными объектами</t>
  </si>
  <si>
    <t>Плата за сбросы загрязняющих веществ в водные объекты</t>
  </si>
  <si>
    <t>Плата за размещение отходов производства</t>
  </si>
  <si>
    <t>Плата за выбросы загрязняющих веществ, образующихся при сжигании на факельных установках и (или) рассеивании попутного нефтяного газа</t>
  </si>
  <si>
    <t>Доходы, поступающие в порядке возмещения расходов, понесенных в связи с эксплуатацией имущества муниципальных районов</t>
  </si>
  <si>
    <t>Прочие доходы от компенсации затрат бюджетов муниципальных районов</t>
  </si>
  <si>
    <t>Cубвенции местным бюджетам на осуществление отдельных государственных полномочий Ненецкого автономного округа в сфере деятельности по профилактике безнадзорности и правонарушений несовершеннолетних</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</si>
  <si>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</si>
  <si>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000 8 50 00000 00 0000 000</t>
  </si>
  <si>
    <t>000 1 00 00000 00 0000 000</t>
  </si>
  <si>
    <t>Налоговые и неналоговые доходы</t>
  </si>
  <si>
    <t>000 1 01 00000 00 0000 000</t>
  </si>
  <si>
    <t>Налоги на прибыль, доходы</t>
  </si>
  <si>
    <t>000 1 05 00000 00 0000 000</t>
  </si>
  <si>
    <t>Налоги на совокупный доход</t>
  </si>
  <si>
    <t>000 1 06 00000 00 0000 000</t>
  </si>
  <si>
    <t>Налоги на имущество</t>
  </si>
  <si>
    <t>000 1 11 00000 00 0000 000</t>
  </si>
  <si>
    <t>Доходы от использования имущества, находящегося в государственной и муниципальной собственности</t>
  </si>
  <si>
    <t>000 1 12 00000 00 0000 000</t>
  </si>
  <si>
    <t>Платежи при пользовании природными ресурсами</t>
  </si>
  <si>
    <t>000 1 12 01000 01 0000 120</t>
  </si>
  <si>
    <t>Плата за негативное воздействие на окружающую среду</t>
  </si>
  <si>
    <t>000 1 13 00000 00 0000 000</t>
  </si>
  <si>
    <t>Доходы от оказания платных услуг и компенсации затрат государства</t>
  </si>
  <si>
    <t>000 1 13 02000 00 0000 130</t>
  </si>
  <si>
    <t>Доходы от компенсации затрат государства</t>
  </si>
  <si>
    <t>000 1 16 00000 00 0000 000</t>
  </si>
  <si>
    <t>Штрафы, санкции, возмещение ущерба</t>
  </si>
  <si>
    <t>000 2 00 00000 00 0000 000</t>
  </si>
  <si>
    <t xml:space="preserve">Безвозмездные поступления </t>
  </si>
  <si>
    <t>000 2 02 00000 00 0000 000</t>
  </si>
  <si>
    <t>Безвозмездные поступления от других бюджетов бюджетной системы Российской Федерации</t>
  </si>
  <si>
    <t>000 2 02 30000 00 0000 150</t>
  </si>
  <si>
    <t>Субвенции бюджетам бюджетной системы Российской Федерации</t>
  </si>
  <si>
    <t>000 2 02 30024 05 0000 150</t>
  </si>
  <si>
    <t>Субвенции бюджетам муниципальных районов на выполнение передаваемых полномочий субъектов Российской Федерации</t>
  </si>
  <si>
    <t>034 2 02 30024 05 0000 150</t>
  </si>
  <si>
    <t>000 2 02 40000 00 0000 150</t>
  </si>
  <si>
    <t>Иные межбюджетные трансферты</t>
  </si>
  <si>
    <t>046 2 02 40014 05 0000 150</t>
  </si>
  <si>
    <t>182 1 06 01030 05 0000 110</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</si>
  <si>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</si>
  <si>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034 1 16 07010 05 0000 140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</si>
  <si>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</si>
  <si>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034 1 16 07090 05 0000 140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</si>
  <si>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</si>
  <si>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</si>
  <si>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188 1 16 10123 01 0000 140</t>
  </si>
  <si>
    <t>182 1 05 01011 01 0000 110</t>
  </si>
  <si>
    <t>Налог, взимаемый с налогоплательщиков, выбравших в качестве объекта налогообложения доходы</t>
  </si>
  <si>
    <t>000 1 08 00000 00 0000 000</t>
  </si>
  <si>
    <t>182 1 08 03010 01 0000 110</t>
  </si>
  <si>
    <t>Государственная пошлина</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</si>
  <si>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</si>
  <si>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000 1 14 00000 00 0000 000 </t>
  </si>
  <si>
    <t>Доходы от продажи материальных и нематериальных активов</t>
  </si>
  <si>
    <t>005 1 14 06013 05 0000 430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</si>
  <si>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</si>
  <si>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005 1 14 06013 13 0000 430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</si>
  <si>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</si>
  <si>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010 1 16 01053 01 0000 140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</si>
  <si>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</si>
  <si>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010 1 16 01063 01 0000 140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</si>
  <si>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</si>
  <si>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</si>
  <si>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</si>
  <si>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010 1 16 01203 01 0000 140</t>
  </si>
  <si>
    <t>182 1 01 02080 01 0000 110</t>
  </si>
  <si>
    <t>042 1 11 09080 05 0000 120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</si>
  <si>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</si>
  <si>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009 1 16 01083 01 0000 140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</si>
  <si>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</si>
  <si>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009 1 16 01173 01 0000 140</t>
  </si>
  <si>
    <t>009 1 16 01193 01 0000 140</t>
  </si>
  <si>
    <t>009 1 16 01203 01 0000 140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</si>
  <si>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</si>
  <si>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182 1 01 02130 01 0000 110</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</si>
  <si>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</si>
  <si>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182 1 01 02140 01 0000 110</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</si>
  <si>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</si>
  <si>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034 1 13 02065 05 0000 130</t>
  </si>
  <si>
    <t>034 1 13 02995 05 0000 130</t>
  </si>
  <si>
    <t>034 1 11 05035 05 0000 120</t>
  </si>
  <si>
    <t>042 1 11 05075 05 0000 120</t>
  </si>
  <si>
    <t>042 1 14 06025 05 0000 430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</si>
  <si>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</si>
  <si>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009 1 16 01063 01 0000 140</t>
  </si>
  <si>
    <t>009 1 16 01073 01 0000 140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</si>
  <si>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</si>
  <si>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048 1 16 10123 01 0000 140</t>
  </si>
  <si>
    <t>019 1 16 11050 01 0000 140</t>
  </si>
  <si>
    <t>034 1 16 11050 01 0000 140</t>
  </si>
  <si>
    <t>034 1 11 07015 05 0000 120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</si>
  <si>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</si>
  <si>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009 1 16 01053 01 0000 140</t>
  </si>
  <si>
    <t>Сведения об исполнении районного бюджета по доходам в разрезе видов доходов за полугодие 2024 года в сравнении с запланированными значениями на соответствующий период</t>
  </si>
  <si>
    <t>Кассовый план на полугодие                                          2024 года, тыс.руб.</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</si>
  <si>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</si>
  <si>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в виде дивидендов)</t>
  </si>
  <si>
    <t>182 1 06 06043 05 0000 110</t>
  </si>
  <si>
    <t>Земельный налог с физических лиц, обладающих земельным участком, расположенным в границах межселенных территорий</t>
  </si>
  <si>
    <t>046 1 13 02995 05 0000 130</t>
  </si>
  <si>
    <t>009 1 16 01153 01 0000 140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</si>
  <si>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</si>
  <si>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040 1 16 01154 01 0000 140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</si>
  <si>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</si>
  <si>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048 1 16 11130 01 0000 140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</si>
  <si>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</si>
  <si>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Платежи по искам о возмещении вреда, причиненного почвам, а также платежи, уплачиваемые при добровольном возмещении вреда, причиненного почвам, подлежащие зачислению в бюджет муниципального образования (за исключением вреда, причиненного на особо охраняемых природных территориях)</t>
  </si>
  <si>
    <t>000 2 07 00000 00 0000 000</t>
  </si>
  <si>
    <t>Прочие безвозмездные поступления</t>
  </si>
  <si>
    <t>000 2 07 05000 05 0000 150</t>
  </si>
  <si>
    <t>Прочие безвозмездные поступления в бюджеты муниципальных районов</t>
  </si>
  <si>
    <t>041 2 07 05030 05 0000 150</t>
  </si>
  <si>
    <t>000 2 19 00000 00 0000 000</t>
  </si>
  <si>
    <t>Возврат остатков субсидий, субвенций и иных межбюджетных трансфертов, имеющих целевое назначение, прошлых лет</t>
  </si>
  <si>
    <t>000 2 19 00000 05 0000 150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</si>
  <si>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</si>
  <si>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034 2 19 60010 05 0000 150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</si>
  <si>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</si>
  <si>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046 2 19 60010 05 0000 150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</si>
</sst>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_-* #,##0.0_р_._-;\-* #,##0.0_р_._-;_-* &quot;-&quot;?_р_._-;_-@_-"/>
    <numFmt numFmtId="166" formatCode="_-* #,##0.0_р_._-;\-* #,##0.0_р_._-;_-* &quot;-&quot;??_р_._-;_-@_-"/>
    <numFmt numFmtId="167" formatCode="#,##0.0"/>
    <numFmt numFmtId="168" formatCode="_-* #,##0.0\ _₽_-;\-* #,##0.0\ _₽_-;_-* &quot;-&quot;?\ _₽_-;_-@_-"/>
  </numFmts>
  <fonts count="8" x14ac:knownFonts="1">
    <font>
      <sz val="11"/>
      <color theme="1"/>
      <name val="Calibri"/>
      <family val="2"/>
      <scheme val="minor"/>
    </font>
    <font>
      <sz val="11"/>
      <color theme="1"/>
      <name val="Calibri"/>
      <family val="2"/>
      <scheme val="minor"/>
    </font>
    <font>
      <sz val="11"/>
      <name val="Times New Roman"/>
      <family val="1"/>
      <charset val="204"/>
    </font>
    <font>
      <b/>
      <sz val="11"/>
      <name val="Times New Roman"/>
      <family val="1"/>
      <charset val="204"/>
    </font>
    <font>
      <sz val="10"/>
      <name val="Arial"/>
      <family val="2"/>
      <charset val="204"/>
    </font>
    <font>
      <sz val="10"/>
      <name val="Arial Cyr"/>
      <charset val="204"/>
    </font>
    <font>
      <b/>
      <sz val="11"/>
      <color rgb="FFFF0000"/>
      <name val="Times New Roman"/>
      <family val="1"/>
      <charset val="204"/>
    </font>
    <font>
      <sz val="11"/>
      <color rgb="FFFF0000"/>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4">
    <xf numFmtId="0" fontId="0" fillId="0" borderId="0"/>
    <xf numFmtId="164" fontId="1" fillId="0" borderId="0" applyFont="0" applyFill="0" applyBorder="0" applyAlignment="0" applyProtection="0"/>
    <xf numFmtId="0" fontId="4" fillId="0" borderId="0"/>
    <xf numFmtId="0" fontId="5" fillId="0" borderId="0"/>
  </cellStyleXfs>
  <cellXfs count="41">
    <xf numFmtId="0" fontId="0" fillId="0" borderId="0" xfId="0"/>
    <xf numFmtId="166" fontId="2" fillId="0" borderId="1" xfId="1" applyNumberFormat="1" applyFont="1" applyFill="1" applyBorder="1" applyAlignment="1">
      <alignment horizontal="center" vertical="center" wrapText="1"/>
    </xf>
    <xf numFmtId="0" fontId="7" fillId="2" borderId="0" xfId="0" applyFont="1" applyFill="1"/>
    <xf numFmtId="0" fontId="6" fillId="2" borderId="0" xfId="0" applyFont="1" applyFill="1" applyBorder="1" applyAlignment="1">
      <alignment wrapText="1"/>
    </xf>
    <xf numFmtId="0" fontId="6" fillId="0" borderId="0" xfId="0" applyFont="1" applyFill="1"/>
    <xf numFmtId="0" fontId="6" fillId="2" borderId="0" xfId="0" applyFont="1" applyFill="1"/>
    <xf numFmtId="0" fontId="7" fillId="0" borderId="0" xfId="0" applyFont="1" applyFill="1"/>
    <xf numFmtId="0" fontId="7" fillId="2" borderId="0" xfId="0" applyFont="1" applyFill="1" applyAlignment="1">
      <alignment horizontal="center"/>
    </xf>
    <xf numFmtId="0" fontId="6" fillId="2" borderId="0" xfId="0" applyFont="1" applyFill="1" applyBorder="1" applyAlignment="1">
      <alignment horizontal="center" wrapText="1"/>
    </xf>
    <xf numFmtId="3" fontId="2" fillId="0" borderId="1" xfId="0" applyNumberFormat="1" applyFont="1" applyFill="1" applyBorder="1" applyAlignment="1">
      <alignment horizontal="center" vertical="center" wrapText="1"/>
    </xf>
    <xf numFmtId="0" fontId="3" fillId="2" borderId="0" xfId="0" applyFont="1" applyFill="1"/>
    <xf numFmtId="0" fontId="2" fillId="2" borderId="0" xfId="0" applyFont="1" applyFill="1"/>
    <xf numFmtId="0" fontId="2" fillId="0" borderId="1" xfId="0" applyFont="1" applyFill="1" applyBorder="1" applyAlignment="1">
      <alignment horizontal="center"/>
    </xf>
    <xf numFmtId="0" fontId="6" fillId="2" borderId="0" xfId="0" applyFont="1" applyFill="1" applyBorder="1" applyAlignment="1">
      <alignment horizontal="center" wrapText="1"/>
    </xf>
    <xf numFmtId="0" fontId="3" fillId="2" borderId="0" xfId="0" applyFont="1" applyFill="1" applyBorder="1" applyAlignment="1">
      <alignment horizont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3"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xf>
    <xf numFmtId="168" fontId="2" fillId="0" borderId="1" xfId="0" applyNumberFormat="1" applyFont="1" applyFill="1" applyBorder="1"/>
    <xf numFmtId="0" fontId="3" fillId="0" borderId="1" xfId="0" applyFont="1" applyFill="1" applyBorder="1" applyAlignment="1">
      <alignment horizontal="center"/>
    </xf>
    <xf numFmtId="0" fontId="3" fillId="0" borderId="1" xfId="0" applyFont="1" applyFill="1" applyBorder="1" applyAlignment="1"/>
    <xf numFmtId="168" fontId="3" fillId="0" borderId="1" xfId="1" applyNumberFormat="1" applyFont="1" applyFill="1" applyBorder="1" applyAlignment="1"/>
    <xf numFmtId="165" fontId="3" fillId="0" borderId="1" xfId="1" applyNumberFormat="1" applyFont="1" applyFill="1" applyBorder="1" applyAlignment="1"/>
    <xf numFmtId="0" fontId="2" fillId="0" borderId="1" xfId="0" applyFont="1" applyFill="1" applyBorder="1" applyAlignment="1">
      <alignment wrapText="1"/>
    </xf>
    <xf numFmtId="168" fontId="2" fillId="0" borderId="1" xfId="0" applyNumberFormat="1" applyFont="1" applyFill="1" applyBorder="1" applyAlignment="1"/>
    <xf numFmtId="165" fontId="2" fillId="0" borderId="1" xfId="1" applyNumberFormat="1" applyFont="1" applyFill="1" applyBorder="1" applyAlignment="1"/>
    <xf numFmtId="0" fontId="3" fillId="0" borderId="1" xfId="0" applyFont="1" applyFill="1" applyBorder="1" applyAlignment="1">
      <alignment wrapText="1"/>
    </xf>
    <xf numFmtId="168" fontId="3" fillId="0" borderId="1" xfId="0" applyNumberFormat="1" applyFont="1" applyFill="1" applyBorder="1" applyAlignment="1"/>
    <xf numFmtId="0" fontId="3" fillId="0" borderId="1" xfId="2" applyFont="1" applyFill="1" applyBorder="1" applyAlignment="1">
      <alignment horizontal="center"/>
    </xf>
    <xf numFmtId="0" fontId="2" fillId="0" borderId="1" xfId="2" applyFont="1" applyFill="1" applyBorder="1" applyAlignment="1">
      <alignment horizontal="center"/>
    </xf>
    <xf numFmtId="168" fontId="2" fillId="0" borderId="1" xfId="1" applyNumberFormat="1" applyFont="1" applyFill="1" applyBorder="1" applyAlignment="1">
      <alignment horizontal="right"/>
    </xf>
    <xf numFmtId="168" fontId="2" fillId="0" borderId="1" xfId="1" applyNumberFormat="1" applyFont="1" applyFill="1" applyBorder="1" applyAlignment="1"/>
    <xf numFmtId="167" fontId="2" fillId="0" borderId="4" xfId="0" applyNumberFormat="1" applyFont="1" applyFill="1" applyBorder="1" applyAlignment="1" applyProtection="1">
      <alignment wrapText="1"/>
      <protection locked="0"/>
    </xf>
    <xf numFmtId="0" fontId="3" fillId="0" borderId="1" xfId="3" applyFont="1" applyFill="1" applyBorder="1" applyAlignment="1">
      <alignment wrapText="1"/>
    </xf>
    <xf numFmtId="0" fontId="2" fillId="0" borderId="1" xfId="3" applyFont="1" applyFill="1" applyBorder="1" applyAlignment="1">
      <alignment wrapText="1"/>
    </xf>
    <xf numFmtId="0" fontId="3" fillId="0" borderId="1" xfId="0" applyFont="1" applyFill="1" applyBorder="1" applyAlignment="1">
      <alignment horizontal="center" wrapText="1"/>
    </xf>
    <xf numFmtId="0" fontId="3" fillId="0" borderId="1" xfId="0" applyFont="1" applyFill="1" applyBorder="1" applyAlignment="1" applyProtection="1">
      <alignment horizontal="left" wrapText="1"/>
    </xf>
    <xf numFmtId="0" fontId="2" fillId="0" borderId="1" xfId="0" applyFont="1" applyFill="1" applyBorder="1" applyAlignment="1" applyProtection="1">
      <alignment horizontal="left" wrapText="1"/>
    </xf>
  </cellXfs>
  <cellStyles count="4">
    <cellStyle name="Обычный" xfId="0" builtinId="0"/>
    <cellStyle name="Обычный_Лист1" xfId="2"/>
    <cellStyle name="Обычный_Лист3" xfId="3"/>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0"/>
  <sheetViews>
    <sheetView tabSelected="1" zoomScaleNormal="100" workbookViewId="0">
      <pane ySplit="5" topLeftCell="A6" activePane="bottomLeft" state="frozen"/>
      <selection pane="bottomLeft" activeCell="A4" sqref="A4:A5"/>
    </sheetView>
  </sheetViews>
  <sheetFormatPr defaultColWidth="9.109375" defaultRowHeight="13.8" x14ac:dyDescent="0.25"/>
  <cols>
    <col min="1" max="1" width="27.5546875" style="7" customWidth="1"/>
    <col min="2" max="2" width="48.6640625" style="2" customWidth="1"/>
    <col min="3" max="5" width="15.88671875" style="2" customWidth="1"/>
    <col min="6" max="6" width="12.88671875" style="2" customWidth="1"/>
    <col min="7" max="98" width="9.109375" style="2" customWidth="1"/>
    <col min="99" max="16384" width="9.109375" style="2"/>
  </cols>
  <sheetData>
    <row r="1" spans="1:6" x14ac:dyDescent="0.25">
      <c r="A1" s="13"/>
      <c r="B1" s="13"/>
      <c r="D1" s="3"/>
      <c r="F1" s="3"/>
    </row>
    <row r="2" spans="1:6" ht="30" customHeight="1" x14ac:dyDescent="0.25">
      <c r="A2" s="14" t="s">
        <v>128</v>
      </c>
      <c r="B2" s="14"/>
      <c r="C2" s="14"/>
      <c r="D2" s="14"/>
      <c r="E2" s="14"/>
      <c r="F2" s="14"/>
    </row>
    <row r="3" spans="1:6" x14ac:dyDescent="0.25">
      <c r="A3" s="8"/>
      <c r="B3" s="8"/>
      <c r="D3" s="8"/>
    </row>
    <row r="4" spans="1:6" s="6" customFormat="1" x14ac:dyDescent="0.25">
      <c r="A4" s="15" t="s">
        <v>0</v>
      </c>
      <c r="B4" s="17" t="s">
        <v>20</v>
      </c>
      <c r="C4" s="19" t="s">
        <v>129</v>
      </c>
      <c r="D4" s="19" t="s">
        <v>14</v>
      </c>
      <c r="E4" s="20" t="s">
        <v>15</v>
      </c>
      <c r="F4" s="20"/>
    </row>
    <row r="5" spans="1:6" s="6" customFormat="1" ht="69" x14ac:dyDescent="0.25">
      <c r="A5" s="16"/>
      <c r="B5" s="18"/>
      <c r="C5" s="19"/>
      <c r="D5" s="19"/>
      <c r="E5" s="1" t="s">
        <v>17</v>
      </c>
      <c r="F5" s="9" t="s">
        <v>16</v>
      </c>
    </row>
    <row r="6" spans="1:6" s="4" customFormat="1" x14ac:dyDescent="0.25">
      <c r="A6" s="22" t="s">
        <v>40</v>
      </c>
      <c r="B6" s="29" t="s">
        <v>1</v>
      </c>
      <c r="C6" s="30">
        <f>C7+C69</f>
        <v>632937.70000000007</v>
      </c>
      <c r="D6" s="30">
        <f>D7+D69</f>
        <v>887998.39999999991</v>
      </c>
      <c r="E6" s="30">
        <f>E7+E69</f>
        <v>255060.69999999998</v>
      </c>
      <c r="F6" s="25">
        <f>IF(C6=0,0,D6/C6*100)</f>
        <v>140.29791557684109</v>
      </c>
    </row>
    <row r="7" spans="1:6" s="4" customFormat="1" ht="13.8" customHeight="1" x14ac:dyDescent="0.25">
      <c r="A7" s="22" t="s">
        <v>41</v>
      </c>
      <c r="B7" s="22" t="s">
        <v>42</v>
      </c>
      <c r="C7" s="24">
        <f>C8+C15+C19+C23+C25+C34+C40+C45+C49</f>
        <v>626267.20000000007</v>
      </c>
      <c r="D7" s="24">
        <f>D8+D15+D19+D23+D25+D34+D40+D45+D49</f>
        <v>881327.79999999993</v>
      </c>
      <c r="E7" s="24">
        <f>E8+E15+E19+E23+E25+E34+E40+E45+E49</f>
        <v>255060.59999999998</v>
      </c>
      <c r="F7" s="25">
        <f t="shared" ref="F7:F79" si="0">IF(C7=0,0,D7/C7*100)</f>
        <v>140.72712094773604</v>
      </c>
    </row>
    <row r="8" spans="1:6" s="5" customFormat="1" x14ac:dyDescent="0.25">
      <c r="A8" s="22" t="s">
        <v>43</v>
      </c>
      <c r="B8" s="23" t="s">
        <v>44</v>
      </c>
      <c r="C8" s="24">
        <f>SUM(C9:C14)</f>
        <v>382200</v>
      </c>
      <c r="D8" s="24">
        <f t="shared" ref="D8:E8" si="1">SUM(D9:D14)</f>
        <v>450583.29999999993</v>
      </c>
      <c r="E8" s="24">
        <f t="shared" si="1"/>
        <v>68383.3</v>
      </c>
      <c r="F8" s="25">
        <f>IF(C8=0,0,D8/C8*100)</f>
        <v>117.89201988487702</v>
      </c>
    </row>
    <row r="9" spans="1:6" ht="110.4" x14ac:dyDescent="0.25">
      <c r="A9" s="12" t="s">
        <v>2</v>
      </c>
      <c r="B9" s="26" t="s">
        <v>130</v>
      </c>
      <c r="C9" s="21">
        <v>381900</v>
      </c>
      <c r="D9" s="21">
        <v>446273.8</v>
      </c>
      <c r="E9" s="27">
        <f>D9-C9</f>
        <v>64373.799999999988</v>
      </c>
      <c r="F9" s="28">
        <f t="shared" si="0"/>
        <v>116.85619272060748</v>
      </c>
    </row>
    <row r="10" spans="1:6" ht="124.2" x14ac:dyDescent="0.25">
      <c r="A10" s="12" t="s">
        <v>3</v>
      </c>
      <c r="B10" s="26" t="s">
        <v>21</v>
      </c>
      <c r="C10" s="21">
        <v>0</v>
      </c>
      <c r="D10" s="21">
        <v>168.5</v>
      </c>
      <c r="E10" s="27">
        <f t="shared" ref="E10:E33" si="2">D10-C10</f>
        <v>168.5</v>
      </c>
      <c r="F10" s="28">
        <f t="shared" si="0"/>
        <v>0</v>
      </c>
    </row>
    <row r="11" spans="1:6" ht="55.2" x14ac:dyDescent="0.25">
      <c r="A11" s="12" t="s">
        <v>4</v>
      </c>
      <c r="B11" s="26" t="s">
        <v>22</v>
      </c>
      <c r="C11" s="21">
        <v>0</v>
      </c>
      <c r="D11" s="21">
        <v>138.80000000000001</v>
      </c>
      <c r="E11" s="27">
        <f t="shared" si="2"/>
        <v>138.80000000000001</v>
      </c>
      <c r="F11" s="28">
        <f t="shared" si="0"/>
        <v>0</v>
      </c>
    </row>
    <row r="12" spans="1:6" ht="138" x14ac:dyDescent="0.25">
      <c r="A12" s="12" t="s">
        <v>100</v>
      </c>
      <c r="B12" s="26" t="s">
        <v>131</v>
      </c>
      <c r="C12" s="21">
        <v>300</v>
      </c>
      <c r="D12" s="21">
        <v>1447.1</v>
      </c>
      <c r="E12" s="27">
        <f t="shared" si="2"/>
        <v>1147.0999999999999</v>
      </c>
      <c r="F12" s="28">
        <f t="shared" si="0"/>
        <v>482.36666666666662</v>
      </c>
    </row>
    <row r="13" spans="1:6" ht="55.2" x14ac:dyDescent="0.25">
      <c r="A13" s="12" t="s">
        <v>109</v>
      </c>
      <c r="B13" s="26" t="s">
        <v>110</v>
      </c>
      <c r="C13" s="21">
        <v>0</v>
      </c>
      <c r="D13" s="21">
        <v>1165.5999999999999</v>
      </c>
      <c r="E13" s="27">
        <f t="shared" si="2"/>
        <v>1165.5999999999999</v>
      </c>
      <c r="F13" s="28">
        <f t="shared" si="0"/>
        <v>0</v>
      </c>
    </row>
    <row r="14" spans="1:6" ht="55.2" x14ac:dyDescent="0.25">
      <c r="A14" s="12" t="s">
        <v>111</v>
      </c>
      <c r="B14" s="26" t="s">
        <v>112</v>
      </c>
      <c r="C14" s="21">
        <v>0</v>
      </c>
      <c r="D14" s="21">
        <v>1389.5</v>
      </c>
      <c r="E14" s="27">
        <f t="shared" si="2"/>
        <v>1389.5</v>
      </c>
      <c r="F14" s="28">
        <f t="shared" si="0"/>
        <v>0</v>
      </c>
    </row>
    <row r="15" spans="1:6" s="5" customFormat="1" ht="13.8" customHeight="1" x14ac:dyDescent="0.25">
      <c r="A15" s="22" t="s">
        <v>45</v>
      </c>
      <c r="B15" s="29" t="s">
        <v>46</v>
      </c>
      <c r="C15" s="24">
        <f>SUM(C16:C18)</f>
        <v>11550</v>
      </c>
      <c r="D15" s="24">
        <f>SUM(D16:D18)</f>
        <v>27575.200000000004</v>
      </c>
      <c r="E15" s="24">
        <f>SUM(E16:E18)</f>
        <v>16025.2</v>
      </c>
      <c r="F15" s="25">
        <f t="shared" si="0"/>
        <v>238.7463203463204</v>
      </c>
    </row>
    <row r="16" spans="1:6" ht="27.6" customHeight="1" x14ac:dyDescent="0.25">
      <c r="A16" s="12" t="s">
        <v>81</v>
      </c>
      <c r="B16" s="26" t="s">
        <v>82</v>
      </c>
      <c r="C16" s="21">
        <v>5</v>
      </c>
      <c r="D16" s="21">
        <v>-216.1</v>
      </c>
      <c r="E16" s="27">
        <f t="shared" ref="E16" si="3">D16-C16</f>
        <v>-221.1</v>
      </c>
      <c r="F16" s="28">
        <f t="shared" si="0"/>
        <v>-4322</v>
      </c>
    </row>
    <row r="17" spans="1:6" x14ac:dyDescent="0.25">
      <c r="A17" s="12" t="s">
        <v>5</v>
      </c>
      <c r="B17" s="26" t="s">
        <v>23</v>
      </c>
      <c r="C17" s="21">
        <v>11200</v>
      </c>
      <c r="D17" s="21">
        <v>26560.9</v>
      </c>
      <c r="E17" s="27">
        <f t="shared" si="2"/>
        <v>15360.900000000001</v>
      </c>
      <c r="F17" s="28">
        <f t="shared" si="0"/>
        <v>237.15089285714285</v>
      </c>
    </row>
    <row r="18" spans="1:6" ht="41.4" x14ac:dyDescent="0.25">
      <c r="A18" s="12" t="s">
        <v>6</v>
      </c>
      <c r="B18" s="26" t="s">
        <v>24</v>
      </c>
      <c r="C18" s="21">
        <v>345</v>
      </c>
      <c r="D18" s="21">
        <v>1230.4000000000001</v>
      </c>
      <c r="E18" s="27">
        <f t="shared" si="2"/>
        <v>885.40000000000009</v>
      </c>
      <c r="F18" s="28">
        <f t="shared" si="0"/>
        <v>356.63768115942031</v>
      </c>
    </row>
    <row r="19" spans="1:6" s="5" customFormat="1" ht="13.8" customHeight="1" x14ac:dyDescent="0.25">
      <c r="A19" s="22" t="s">
        <v>47</v>
      </c>
      <c r="B19" s="29" t="s">
        <v>48</v>
      </c>
      <c r="C19" s="30">
        <f>SUM(C20:C22)</f>
        <v>495.2</v>
      </c>
      <c r="D19" s="30">
        <f>SUM(D20:D22)</f>
        <v>500.1</v>
      </c>
      <c r="E19" s="30">
        <f>SUM(E20:E22)</f>
        <v>4.9000000000000226</v>
      </c>
      <c r="F19" s="25">
        <f t="shared" si="0"/>
        <v>100.98949919224556</v>
      </c>
    </row>
    <row r="20" spans="1:6" ht="41.4" customHeight="1" x14ac:dyDescent="0.25">
      <c r="A20" s="12" t="s">
        <v>73</v>
      </c>
      <c r="B20" s="26" t="s">
        <v>74</v>
      </c>
      <c r="C20" s="21">
        <v>0</v>
      </c>
      <c r="D20" s="21">
        <v>10.1</v>
      </c>
      <c r="E20" s="27">
        <f t="shared" ref="E20:E22" si="4">D20-C20</f>
        <v>10.1</v>
      </c>
      <c r="F20" s="28">
        <f t="shared" si="0"/>
        <v>0</v>
      </c>
    </row>
    <row r="21" spans="1:6" ht="41.4" customHeight="1" x14ac:dyDescent="0.25">
      <c r="A21" s="12" t="s">
        <v>7</v>
      </c>
      <c r="B21" s="26" t="s">
        <v>25</v>
      </c>
      <c r="C21" s="21">
        <v>495.2</v>
      </c>
      <c r="D21" s="21">
        <v>489.8</v>
      </c>
      <c r="E21" s="27">
        <f t="shared" ref="E21" si="5">D21-C21</f>
        <v>-5.3999999999999773</v>
      </c>
      <c r="F21" s="28">
        <f t="shared" ref="F21" si="6">IF(C21=0,0,D21/C21*100)</f>
        <v>98.909531502423263</v>
      </c>
    </row>
    <row r="22" spans="1:6" ht="41.4" customHeight="1" x14ac:dyDescent="0.25">
      <c r="A22" s="12" t="s">
        <v>132</v>
      </c>
      <c r="B22" s="26" t="s">
        <v>133</v>
      </c>
      <c r="C22" s="21">
        <v>0</v>
      </c>
      <c r="D22" s="21">
        <v>0.2</v>
      </c>
      <c r="E22" s="27">
        <f t="shared" si="4"/>
        <v>0.2</v>
      </c>
      <c r="F22" s="28">
        <f t="shared" si="0"/>
        <v>0</v>
      </c>
    </row>
    <row r="23" spans="1:6" x14ac:dyDescent="0.25">
      <c r="A23" s="22" t="s">
        <v>83</v>
      </c>
      <c r="B23" s="29" t="s">
        <v>85</v>
      </c>
      <c r="C23" s="30">
        <f>C24</f>
        <v>98</v>
      </c>
      <c r="D23" s="30">
        <f t="shared" ref="D23:E23" si="7">D24</f>
        <v>18.100000000000001</v>
      </c>
      <c r="E23" s="30">
        <f t="shared" si="7"/>
        <v>-79.900000000000006</v>
      </c>
      <c r="F23" s="25">
        <f t="shared" si="0"/>
        <v>18.469387755102044</v>
      </c>
    </row>
    <row r="24" spans="1:6" ht="55.2" x14ac:dyDescent="0.25">
      <c r="A24" s="12" t="s">
        <v>84</v>
      </c>
      <c r="B24" s="26" t="s">
        <v>86</v>
      </c>
      <c r="C24" s="27">
        <v>98</v>
      </c>
      <c r="D24" s="27">
        <v>18.100000000000001</v>
      </c>
      <c r="E24" s="27">
        <f t="shared" ref="E24" si="8">D24-C24</f>
        <v>-79.900000000000006</v>
      </c>
      <c r="F24" s="28">
        <f t="shared" si="0"/>
        <v>18.469387755102044</v>
      </c>
    </row>
    <row r="25" spans="1:6" s="5" customFormat="1" ht="41.4" customHeight="1" x14ac:dyDescent="0.25">
      <c r="A25" s="22" t="s">
        <v>49</v>
      </c>
      <c r="B25" s="29" t="s">
        <v>50</v>
      </c>
      <c r="C25" s="24">
        <f>SUM(C26:C33)</f>
        <v>169674.1</v>
      </c>
      <c r="D25" s="24">
        <f t="shared" ref="D25:E25" si="9">SUM(D26:D33)</f>
        <v>344347.60000000003</v>
      </c>
      <c r="E25" s="24">
        <f t="shared" si="9"/>
        <v>174673.49999999997</v>
      </c>
      <c r="F25" s="25">
        <f t="shared" si="0"/>
        <v>202.9464720897297</v>
      </c>
    </row>
    <row r="26" spans="1:6" ht="96.6" customHeight="1" x14ac:dyDescent="0.25">
      <c r="A26" s="12" t="s">
        <v>8</v>
      </c>
      <c r="B26" s="26" t="s">
        <v>26</v>
      </c>
      <c r="C26" s="21">
        <v>163469.6</v>
      </c>
      <c r="D26" s="21">
        <v>337983.5</v>
      </c>
      <c r="E26" s="27">
        <f t="shared" si="2"/>
        <v>174513.9</v>
      </c>
      <c r="F26" s="28">
        <f t="shared" si="0"/>
        <v>206.75617974228845</v>
      </c>
    </row>
    <row r="27" spans="1:6" ht="82.8" customHeight="1" x14ac:dyDescent="0.25">
      <c r="A27" s="12" t="s">
        <v>9</v>
      </c>
      <c r="B27" s="26" t="s">
        <v>27</v>
      </c>
      <c r="C27" s="21">
        <v>1583.6</v>
      </c>
      <c r="D27" s="21">
        <v>1839.1</v>
      </c>
      <c r="E27" s="27">
        <f t="shared" si="2"/>
        <v>255.5</v>
      </c>
      <c r="F27" s="28">
        <f t="shared" si="0"/>
        <v>116.1341247789846</v>
      </c>
    </row>
    <row r="28" spans="1:6" ht="82.8" customHeight="1" x14ac:dyDescent="0.25">
      <c r="A28" s="12" t="s">
        <v>10</v>
      </c>
      <c r="B28" s="26" t="s">
        <v>28</v>
      </c>
      <c r="C28" s="21">
        <v>2290.4</v>
      </c>
      <c r="D28" s="21">
        <v>2290.4</v>
      </c>
      <c r="E28" s="27">
        <f t="shared" si="2"/>
        <v>0</v>
      </c>
      <c r="F28" s="28">
        <f t="shared" si="0"/>
        <v>100</v>
      </c>
    </row>
    <row r="29" spans="1:6" ht="69" customHeight="1" x14ac:dyDescent="0.25">
      <c r="A29" s="12" t="s">
        <v>115</v>
      </c>
      <c r="B29" s="26" t="s">
        <v>29</v>
      </c>
      <c r="C29" s="21">
        <v>73.099999999999994</v>
      </c>
      <c r="D29" s="21">
        <v>73.099999999999994</v>
      </c>
      <c r="E29" s="27">
        <f t="shared" si="2"/>
        <v>0</v>
      </c>
      <c r="F29" s="28">
        <f t="shared" si="0"/>
        <v>100</v>
      </c>
    </row>
    <row r="30" spans="1:6" ht="41.4" customHeight="1" x14ac:dyDescent="0.25">
      <c r="A30" s="12" t="s">
        <v>116</v>
      </c>
      <c r="B30" s="26" t="s">
        <v>30</v>
      </c>
      <c r="C30" s="21">
        <v>2002.8</v>
      </c>
      <c r="D30" s="21">
        <v>2002.9</v>
      </c>
      <c r="E30" s="27">
        <f t="shared" si="2"/>
        <v>0.10000000000013642</v>
      </c>
      <c r="F30" s="28">
        <f t="shared" si="0"/>
        <v>100.00499300978632</v>
      </c>
    </row>
    <row r="31" spans="1:6" ht="55.2" x14ac:dyDescent="0.25">
      <c r="A31" s="12" t="s">
        <v>125</v>
      </c>
      <c r="B31" s="26" t="s">
        <v>126</v>
      </c>
      <c r="C31" s="21">
        <v>13.2</v>
      </c>
      <c r="D31" s="21">
        <v>0</v>
      </c>
      <c r="E31" s="27">
        <f t="shared" ref="E31" si="10">D31-C31</f>
        <v>-13.2</v>
      </c>
      <c r="F31" s="28">
        <f t="shared" ref="F31" si="11">IF(C31=0,0,D31/C31*100)</f>
        <v>0</v>
      </c>
    </row>
    <row r="32" spans="1:6" ht="82.8" customHeight="1" x14ac:dyDescent="0.25">
      <c r="A32" s="12" t="s">
        <v>18</v>
      </c>
      <c r="B32" s="26" t="s">
        <v>31</v>
      </c>
      <c r="C32" s="21">
        <v>79.400000000000006</v>
      </c>
      <c r="D32" s="21">
        <v>46.7</v>
      </c>
      <c r="E32" s="27">
        <f t="shared" si="2"/>
        <v>-32.700000000000003</v>
      </c>
      <c r="F32" s="28">
        <f t="shared" si="0"/>
        <v>58.816120906801004</v>
      </c>
    </row>
    <row r="33" spans="1:6" ht="110.4" x14ac:dyDescent="0.25">
      <c r="A33" s="12" t="s">
        <v>101</v>
      </c>
      <c r="B33" s="26" t="s">
        <v>102</v>
      </c>
      <c r="C33" s="21">
        <v>162</v>
      </c>
      <c r="D33" s="21">
        <v>111.9</v>
      </c>
      <c r="E33" s="27">
        <f t="shared" si="2"/>
        <v>-50.099999999999994</v>
      </c>
      <c r="F33" s="28">
        <f t="shared" si="0"/>
        <v>69.074074074074076</v>
      </c>
    </row>
    <row r="34" spans="1:6" s="5" customFormat="1" x14ac:dyDescent="0.25">
      <c r="A34" s="22" t="s">
        <v>51</v>
      </c>
      <c r="B34" s="29" t="s">
        <v>52</v>
      </c>
      <c r="C34" s="24">
        <f t="shared" ref="C34:E34" si="12">C35</f>
        <v>30400</v>
      </c>
      <c r="D34" s="24">
        <f t="shared" si="12"/>
        <v>25790.400000000005</v>
      </c>
      <c r="E34" s="24">
        <f t="shared" si="12"/>
        <v>-4609.5999999999985</v>
      </c>
      <c r="F34" s="25">
        <f t="shared" si="0"/>
        <v>84.836842105263173</v>
      </c>
    </row>
    <row r="35" spans="1:6" ht="27.6" customHeight="1" x14ac:dyDescent="0.25">
      <c r="A35" s="12" t="s">
        <v>53</v>
      </c>
      <c r="B35" s="26" t="s">
        <v>54</v>
      </c>
      <c r="C35" s="27">
        <f>SUM(C36:C39)</f>
        <v>30400</v>
      </c>
      <c r="D35" s="27">
        <f>SUM(D36:D39)</f>
        <v>25790.400000000005</v>
      </c>
      <c r="E35" s="27">
        <f>SUM(E36:E39)</f>
        <v>-4609.5999999999985</v>
      </c>
      <c r="F35" s="28">
        <f t="shared" si="0"/>
        <v>84.836842105263173</v>
      </c>
    </row>
    <row r="36" spans="1:6" ht="27.6" x14ac:dyDescent="0.25">
      <c r="A36" s="12" t="s">
        <v>11</v>
      </c>
      <c r="B36" s="26" t="s">
        <v>32</v>
      </c>
      <c r="C36" s="21">
        <v>9600</v>
      </c>
      <c r="D36" s="21">
        <v>17170.900000000001</v>
      </c>
      <c r="E36" s="27">
        <f t="shared" ref="E36:E39" si="13">D36-C36</f>
        <v>7570.9000000000015</v>
      </c>
      <c r="F36" s="28">
        <f t="shared" si="0"/>
        <v>178.86354166666669</v>
      </c>
    </row>
    <row r="37" spans="1:6" ht="27.6" x14ac:dyDescent="0.25">
      <c r="A37" s="12" t="s">
        <v>12</v>
      </c>
      <c r="B37" s="26" t="s">
        <v>33</v>
      </c>
      <c r="C37" s="21">
        <v>1</v>
      </c>
      <c r="D37" s="21">
        <v>1.9</v>
      </c>
      <c r="E37" s="27">
        <f t="shared" si="13"/>
        <v>0.89999999999999991</v>
      </c>
      <c r="F37" s="28">
        <f t="shared" si="0"/>
        <v>190</v>
      </c>
    </row>
    <row r="38" spans="1:6" x14ac:dyDescent="0.25">
      <c r="A38" s="12" t="s">
        <v>19</v>
      </c>
      <c r="B38" s="26" t="s">
        <v>34</v>
      </c>
      <c r="C38" s="21">
        <v>160</v>
      </c>
      <c r="D38" s="21">
        <v>239.9</v>
      </c>
      <c r="E38" s="27">
        <f t="shared" si="13"/>
        <v>79.900000000000006</v>
      </c>
      <c r="F38" s="28">
        <f t="shared" si="0"/>
        <v>149.9375</v>
      </c>
    </row>
    <row r="39" spans="1:6" ht="41.4" customHeight="1" x14ac:dyDescent="0.25">
      <c r="A39" s="12" t="s">
        <v>13</v>
      </c>
      <c r="B39" s="26" t="s">
        <v>35</v>
      </c>
      <c r="C39" s="21">
        <v>20639</v>
      </c>
      <c r="D39" s="21">
        <v>8377.7000000000007</v>
      </c>
      <c r="E39" s="27">
        <f t="shared" si="13"/>
        <v>-12261.3</v>
      </c>
      <c r="F39" s="28">
        <f t="shared" si="0"/>
        <v>40.591598430156509</v>
      </c>
    </row>
    <row r="40" spans="1:6" s="5" customFormat="1" ht="27.6" x14ac:dyDescent="0.25">
      <c r="A40" s="31" t="s">
        <v>55</v>
      </c>
      <c r="B40" s="29" t="s">
        <v>56</v>
      </c>
      <c r="C40" s="24">
        <f>C41</f>
        <v>7979.6</v>
      </c>
      <c r="D40" s="24">
        <f t="shared" ref="D40:E40" si="14">D41</f>
        <v>8024.7000000000007</v>
      </c>
      <c r="E40" s="24">
        <f t="shared" si="14"/>
        <v>45.100000000000591</v>
      </c>
      <c r="F40" s="25">
        <f t="shared" si="0"/>
        <v>100.56519123765604</v>
      </c>
    </row>
    <row r="41" spans="1:6" s="5" customFormat="1" x14ac:dyDescent="0.25">
      <c r="A41" s="31" t="s">
        <v>57</v>
      </c>
      <c r="B41" s="29" t="s">
        <v>58</v>
      </c>
      <c r="C41" s="30">
        <f>SUM(C42:C44)</f>
        <v>7979.6</v>
      </c>
      <c r="D41" s="30">
        <f t="shared" ref="D41:E41" si="15">SUM(D42:D44)</f>
        <v>8024.7000000000007</v>
      </c>
      <c r="E41" s="30">
        <f t="shared" si="15"/>
        <v>45.100000000000591</v>
      </c>
      <c r="F41" s="25">
        <f t="shared" si="0"/>
        <v>100.56519123765604</v>
      </c>
    </row>
    <row r="42" spans="1:6" ht="41.4" x14ac:dyDescent="0.25">
      <c r="A42" s="32" t="s">
        <v>113</v>
      </c>
      <c r="B42" s="26" t="s">
        <v>36</v>
      </c>
      <c r="C42" s="21">
        <v>1927.8</v>
      </c>
      <c r="D42" s="21">
        <v>1958</v>
      </c>
      <c r="E42" s="27">
        <f t="shared" ref="E42:E44" si="16">D42-C42</f>
        <v>30.200000000000045</v>
      </c>
      <c r="F42" s="28">
        <f t="shared" si="0"/>
        <v>101.56655254694471</v>
      </c>
    </row>
    <row r="43" spans="1:6" ht="27.6" x14ac:dyDescent="0.25">
      <c r="A43" s="32" t="s">
        <v>114</v>
      </c>
      <c r="B43" s="26" t="s">
        <v>37</v>
      </c>
      <c r="C43" s="21">
        <v>6045.7</v>
      </c>
      <c r="D43" s="21">
        <v>6060.6</v>
      </c>
      <c r="E43" s="27">
        <f t="shared" si="16"/>
        <v>14.900000000000546</v>
      </c>
      <c r="F43" s="28">
        <f t="shared" si="0"/>
        <v>100.24645615892287</v>
      </c>
    </row>
    <row r="44" spans="1:6" ht="27.6" x14ac:dyDescent="0.25">
      <c r="A44" s="32" t="s">
        <v>134</v>
      </c>
      <c r="B44" s="26" t="s">
        <v>37</v>
      </c>
      <c r="C44" s="21">
        <v>6.1</v>
      </c>
      <c r="D44" s="21">
        <v>6.1</v>
      </c>
      <c r="E44" s="27">
        <f t="shared" si="16"/>
        <v>0</v>
      </c>
      <c r="F44" s="28">
        <f t="shared" si="0"/>
        <v>100</v>
      </c>
    </row>
    <row r="45" spans="1:6" s="5" customFormat="1" ht="27.6" x14ac:dyDescent="0.25">
      <c r="A45" s="31" t="s">
        <v>87</v>
      </c>
      <c r="B45" s="29" t="s">
        <v>88</v>
      </c>
      <c r="C45" s="30">
        <f>SUM(C46:C48)</f>
        <v>1533.8</v>
      </c>
      <c r="D45" s="30">
        <f t="shared" ref="D45:E45" si="17">SUM(D46:D48)</f>
        <v>1649.4</v>
      </c>
      <c r="E45" s="30">
        <f t="shared" si="17"/>
        <v>115.60000000000009</v>
      </c>
      <c r="F45" s="25">
        <f t="shared" si="0"/>
        <v>107.53683661494328</v>
      </c>
    </row>
    <row r="46" spans="1:6" ht="69" x14ac:dyDescent="0.25">
      <c r="A46" s="32" t="s">
        <v>89</v>
      </c>
      <c r="B46" s="26" t="s">
        <v>90</v>
      </c>
      <c r="C46" s="33">
        <v>782.8</v>
      </c>
      <c r="D46" s="33">
        <v>889.7</v>
      </c>
      <c r="E46" s="27">
        <f t="shared" ref="E46:E48" si="18">D46-C46</f>
        <v>106.90000000000009</v>
      </c>
      <c r="F46" s="28">
        <f t="shared" si="0"/>
        <v>113.65610628513032</v>
      </c>
    </row>
    <row r="47" spans="1:6" ht="55.2" x14ac:dyDescent="0.25">
      <c r="A47" s="32" t="s">
        <v>91</v>
      </c>
      <c r="B47" s="26" t="s">
        <v>92</v>
      </c>
      <c r="C47" s="33">
        <v>751</v>
      </c>
      <c r="D47" s="33">
        <v>751</v>
      </c>
      <c r="E47" s="27">
        <f t="shared" si="18"/>
        <v>0</v>
      </c>
      <c r="F47" s="28">
        <f t="shared" si="0"/>
        <v>100</v>
      </c>
    </row>
    <row r="48" spans="1:6" ht="55.2" customHeight="1" x14ac:dyDescent="0.25">
      <c r="A48" s="32" t="s">
        <v>117</v>
      </c>
      <c r="B48" s="26" t="s">
        <v>118</v>
      </c>
      <c r="C48" s="33">
        <v>0</v>
      </c>
      <c r="D48" s="33">
        <v>8.6999999999999993</v>
      </c>
      <c r="E48" s="27">
        <f t="shared" si="18"/>
        <v>8.6999999999999993</v>
      </c>
      <c r="F48" s="28">
        <f t="shared" si="0"/>
        <v>0</v>
      </c>
    </row>
    <row r="49" spans="1:6" s="4" customFormat="1" x14ac:dyDescent="0.25">
      <c r="A49" s="22" t="s">
        <v>59</v>
      </c>
      <c r="B49" s="29" t="s">
        <v>60</v>
      </c>
      <c r="C49" s="30">
        <f>SUM(C50:C68)</f>
        <v>22336.5</v>
      </c>
      <c r="D49" s="30">
        <f>SUM(D50:D68)</f>
        <v>22839</v>
      </c>
      <c r="E49" s="30">
        <f>SUM(E50:E68)</f>
        <v>502.50000000000051</v>
      </c>
      <c r="F49" s="25">
        <f t="shared" si="0"/>
        <v>102.24968101537841</v>
      </c>
    </row>
    <row r="50" spans="1:6" s="5" customFormat="1" ht="83.4" customHeight="1" x14ac:dyDescent="0.25">
      <c r="A50" s="32" t="s">
        <v>127</v>
      </c>
      <c r="B50" s="26" t="s">
        <v>94</v>
      </c>
      <c r="C50" s="33">
        <v>6.2</v>
      </c>
      <c r="D50" s="33">
        <v>6.2</v>
      </c>
      <c r="E50" s="27">
        <f t="shared" ref="E50" si="19">D50-C50</f>
        <v>0</v>
      </c>
      <c r="F50" s="28">
        <f t="shared" ref="F50" si="20">IF(C50=0,0,D50/C50*100)</f>
        <v>100</v>
      </c>
    </row>
    <row r="51" spans="1:6" s="5" customFormat="1" ht="83.4" customHeight="1" x14ac:dyDescent="0.25">
      <c r="A51" s="32" t="s">
        <v>93</v>
      </c>
      <c r="B51" s="26" t="s">
        <v>94</v>
      </c>
      <c r="C51" s="33">
        <v>5.5</v>
      </c>
      <c r="D51" s="33">
        <v>6.3</v>
      </c>
      <c r="E51" s="27">
        <f t="shared" ref="E51:E68" si="21">D51-C51</f>
        <v>0.79999999999999982</v>
      </c>
      <c r="F51" s="28">
        <f t="shared" si="0"/>
        <v>114.54545454545455</v>
      </c>
    </row>
    <row r="52" spans="1:6" s="5" customFormat="1" ht="111.6" customHeight="1" x14ac:dyDescent="0.25">
      <c r="A52" s="32" t="s">
        <v>119</v>
      </c>
      <c r="B52" s="26" t="s">
        <v>96</v>
      </c>
      <c r="C52" s="33">
        <v>21.5</v>
      </c>
      <c r="D52" s="33">
        <v>28.8</v>
      </c>
      <c r="E52" s="27">
        <f t="shared" si="21"/>
        <v>7.3000000000000007</v>
      </c>
      <c r="F52" s="28">
        <f t="shared" si="0"/>
        <v>133.95348837209303</v>
      </c>
    </row>
    <row r="53" spans="1:6" s="5" customFormat="1" ht="111.6" customHeight="1" x14ac:dyDescent="0.25">
      <c r="A53" s="32" t="s">
        <v>95</v>
      </c>
      <c r="B53" s="26" t="s">
        <v>96</v>
      </c>
      <c r="C53" s="33">
        <v>0.7</v>
      </c>
      <c r="D53" s="33">
        <v>0.7</v>
      </c>
      <c r="E53" s="27">
        <f t="shared" si="21"/>
        <v>0</v>
      </c>
      <c r="F53" s="28">
        <f t="shared" si="0"/>
        <v>100</v>
      </c>
    </row>
    <row r="54" spans="1:6" s="5" customFormat="1" ht="82.8" customHeight="1" x14ac:dyDescent="0.25">
      <c r="A54" s="32" t="s">
        <v>120</v>
      </c>
      <c r="B54" s="26" t="s">
        <v>121</v>
      </c>
      <c r="C54" s="33">
        <v>2.2000000000000002</v>
      </c>
      <c r="D54" s="33">
        <v>2.2000000000000002</v>
      </c>
      <c r="E54" s="27">
        <f t="shared" si="21"/>
        <v>0</v>
      </c>
      <c r="F54" s="28">
        <f t="shared" si="0"/>
        <v>100</v>
      </c>
    </row>
    <row r="55" spans="1:6" ht="96.6" x14ac:dyDescent="0.25">
      <c r="A55" s="32" t="s">
        <v>103</v>
      </c>
      <c r="B55" s="26" t="s">
        <v>104</v>
      </c>
      <c r="C55" s="33">
        <v>18.399999999999999</v>
      </c>
      <c r="D55" s="33">
        <v>36</v>
      </c>
      <c r="E55" s="27">
        <f t="shared" si="21"/>
        <v>17.600000000000001</v>
      </c>
      <c r="F55" s="28">
        <f t="shared" si="0"/>
        <v>195.6521739130435</v>
      </c>
    </row>
    <row r="56" spans="1:6" ht="124.2" customHeight="1" x14ac:dyDescent="0.25">
      <c r="A56" s="32" t="s">
        <v>135</v>
      </c>
      <c r="B56" s="26" t="s">
        <v>136</v>
      </c>
      <c r="C56" s="33">
        <v>7</v>
      </c>
      <c r="D56" s="33">
        <v>8.1</v>
      </c>
      <c r="E56" s="27">
        <f t="shared" ref="E56:E57" si="22">D56-C56</f>
        <v>1.0999999999999996</v>
      </c>
      <c r="F56" s="28">
        <f t="shared" ref="F56:F57" si="23">IF(C56=0,0,D56/C56*100)</f>
        <v>115.71428571428571</v>
      </c>
    </row>
    <row r="57" spans="1:6" ht="124.2" x14ac:dyDescent="0.25">
      <c r="A57" s="32" t="s">
        <v>137</v>
      </c>
      <c r="B57" s="26" t="s">
        <v>138</v>
      </c>
      <c r="C57" s="33">
        <v>51</v>
      </c>
      <c r="D57" s="33">
        <v>102</v>
      </c>
      <c r="E57" s="27">
        <f t="shared" si="22"/>
        <v>51</v>
      </c>
      <c r="F57" s="28">
        <f t="shared" si="23"/>
        <v>200</v>
      </c>
    </row>
    <row r="58" spans="1:6" ht="96.6" x14ac:dyDescent="0.25">
      <c r="A58" s="32" t="s">
        <v>105</v>
      </c>
      <c r="B58" s="26" t="s">
        <v>97</v>
      </c>
      <c r="C58" s="33">
        <v>0.9</v>
      </c>
      <c r="D58" s="33">
        <v>1.1000000000000001</v>
      </c>
      <c r="E58" s="27">
        <f t="shared" si="21"/>
        <v>0.20000000000000007</v>
      </c>
      <c r="F58" s="28">
        <f t="shared" si="0"/>
        <v>122.22222222222223</v>
      </c>
    </row>
    <row r="59" spans="1:6" ht="84.6" customHeight="1" x14ac:dyDescent="0.25">
      <c r="A59" s="32" t="s">
        <v>106</v>
      </c>
      <c r="B59" s="26" t="s">
        <v>98</v>
      </c>
      <c r="C59" s="33">
        <v>10717.6</v>
      </c>
      <c r="D59" s="33">
        <v>10718.7</v>
      </c>
      <c r="E59" s="27">
        <f t="shared" si="21"/>
        <v>1.1000000000003638</v>
      </c>
      <c r="F59" s="28">
        <f t="shared" si="0"/>
        <v>100.01026349182654</v>
      </c>
    </row>
    <row r="60" spans="1:6" ht="99" customHeight="1" x14ac:dyDescent="0.25">
      <c r="A60" s="32" t="s">
        <v>107</v>
      </c>
      <c r="B60" s="26" t="s">
        <v>108</v>
      </c>
      <c r="C60" s="33">
        <v>98.3</v>
      </c>
      <c r="D60" s="33">
        <v>118</v>
      </c>
      <c r="E60" s="27">
        <f t="shared" si="21"/>
        <v>19.700000000000003</v>
      </c>
      <c r="F60" s="28">
        <f t="shared" si="0"/>
        <v>120.04069175991863</v>
      </c>
    </row>
    <row r="61" spans="1:6" ht="99.6" customHeight="1" x14ac:dyDescent="0.25">
      <c r="A61" s="32" t="s">
        <v>99</v>
      </c>
      <c r="B61" s="26" t="s">
        <v>108</v>
      </c>
      <c r="C61" s="33">
        <v>3.5</v>
      </c>
      <c r="D61" s="33">
        <v>5.8</v>
      </c>
      <c r="E61" s="27">
        <f t="shared" si="21"/>
        <v>2.2999999999999998</v>
      </c>
      <c r="F61" s="28">
        <f t="shared" si="0"/>
        <v>165.71428571428569</v>
      </c>
    </row>
    <row r="62" spans="1:6" ht="82.8" x14ac:dyDescent="0.25">
      <c r="A62" s="32" t="s">
        <v>75</v>
      </c>
      <c r="B62" s="26" t="s">
        <v>76</v>
      </c>
      <c r="C62" s="27">
        <v>3989.6</v>
      </c>
      <c r="D62" s="27">
        <v>4082.5</v>
      </c>
      <c r="E62" s="27">
        <f t="shared" si="21"/>
        <v>92.900000000000091</v>
      </c>
      <c r="F62" s="28">
        <f t="shared" si="0"/>
        <v>102.32855424102667</v>
      </c>
    </row>
    <row r="63" spans="1:6" ht="82.8" x14ac:dyDescent="0.25">
      <c r="A63" s="32" t="s">
        <v>77</v>
      </c>
      <c r="B63" s="26" t="s">
        <v>78</v>
      </c>
      <c r="C63" s="27">
        <v>9</v>
      </c>
      <c r="D63" s="27">
        <v>12</v>
      </c>
      <c r="E63" s="27">
        <f t="shared" si="21"/>
        <v>3</v>
      </c>
      <c r="F63" s="28">
        <f t="shared" si="0"/>
        <v>133.33333333333331</v>
      </c>
    </row>
    <row r="64" spans="1:6" ht="69" x14ac:dyDescent="0.25">
      <c r="A64" s="32" t="s">
        <v>122</v>
      </c>
      <c r="B64" s="26" t="s">
        <v>79</v>
      </c>
      <c r="C64" s="33">
        <v>2.6</v>
      </c>
      <c r="D64" s="27">
        <v>2.9</v>
      </c>
      <c r="E64" s="27">
        <f t="shared" si="21"/>
        <v>0.29999999999999982</v>
      </c>
      <c r="F64" s="28">
        <f t="shared" si="0"/>
        <v>111.53846153846155</v>
      </c>
    </row>
    <row r="65" spans="1:6" ht="69" x14ac:dyDescent="0.25">
      <c r="A65" s="32" t="s">
        <v>80</v>
      </c>
      <c r="B65" s="26" t="s">
        <v>79</v>
      </c>
      <c r="C65" s="33">
        <v>0.6</v>
      </c>
      <c r="D65" s="27">
        <v>0.6</v>
      </c>
      <c r="E65" s="27">
        <f t="shared" si="21"/>
        <v>0</v>
      </c>
      <c r="F65" s="28">
        <f t="shared" si="0"/>
        <v>100</v>
      </c>
    </row>
    <row r="66" spans="1:6" ht="179.4" x14ac:dyDescent="0.25">
      <c r="A66" s="32" t="s">
        <v>123</v>
      </c>
      <c r="B66" s="26" t="s">
        <v>140</v>
      </c>
      <c r="C66" s="33">
        <v>5</v>
      </c>
      <c r="D66" s="27">
        <v>267.60000000000002</v>
      </c>
      <c r="E66" s="27">
        <f t="shared" si="21"/>
        <v>262.60000000000002</v>
      </c>
      <c r="F66" s="28">
        <f t="shared" si="0"/>
        <v>5352</v>
      </c>
    </row>
    <row r="67" spans="1:6" ht="179.4" x14ac:dyDescent="0.25">
      <c r="A67" s="32" t="s">
        <v>124</v>
      </c>
      <c r="B67" s="26" t="s">
        <v>140</v>
      </c>
      <c r="C67" s="33">
        <v>5.4</v>
      </c>
      <c r="D67" s="27">
        <v>48</v>
      </c>
      <c r="E67" s="27">
        <f t="shared" si="21"/>
        <v>42.6</v>
      </c>
      <c r="F67" s="28">
        <f t="shared" si="0"/>
        <v>888.8888888888888</v>
      </c>
    </row>
    <row r="68" spans="1:6" ht="96.6" x14ac:dyDescent="0.25">
      <c r="A68" s="32" t="s">
        <v>139</v>
      </c>
      <c r="B68" s="26" t="s">
        <v>141</v>
      </c>
      <c r="C68" s="33">
        <v>7391.5</v>
      </c>
      <c r="D68" s="27">
        <v>7391.5</v>
      </c>
      <c r="E68" s="27">
        <f t="shared" si="21"/>
        <v>0</v>
      </c>
      <c r="F68" s="28">
        <f t="shared" si="0"/>
        <v>100</v>
      </c>
    </row>
    <row r="69" spans="1:6" s="4" customFormat="1" x14ac:dyDescent="0.25">
      <c r="A69" s="22" t="s">
        <v>61</v>
      </c>
      <c r="B69" s="38" t="s">
        <v>62</v>
      </c>
      <c r="C69" s="24">
        <f>C70+C76+C79</f>
        <v>6670.5</v>
      </c>
      <c r="D69" s="24">
        <f t="shared" ref="D69:E69" si="24">D70+D76+D79</f>
        <v>6670.6</v>
      </c>
      <c r="E69" s="24">
        <f t="shared" si="24"/>
        <v>0.1000000000003638</v>
      </c>
      <c r="F69" s="25">
        <f t="shared" si="0"/>
        <v>100.00149913799565</v>
      </c>
    </row>
    <row r="70" spans="1:6" s="4" customFormat="1" ht="27.6" x14ac:dyDescent="0.25">
      <c r="A70" s="22" t="s">
        <v>63</v>
      </c>
      <c r="B70" s="29" t="s">
        <v>64</v>
      </c>
      <c r="C70" s="24">
        <f>C71+C74</f>
        <v>7077.7</v>
      </c>
      <c r="D70" s="24">
        <f>D71+D74</f>
        <v>7077.8</v>
      </c>
      <c r="E70" s="24">
        <f>E71+E74</f>
        <v>0.1000000000003638</v>
      </c>
      <c r="F70" s="25">
        <f t="shared" si="0"/>
        <v>100.0014128883677</v>
      </c>
    </row>
    <row r="71" spans="1:6" s="5" customFormat="1" ht="27.6" x14ac:dyDescent="0.25">
      <c r="A71" s="22" t="s">
        <v>65</v>
      </c>
      <c r="B71" s="29" t="s">
        <v>66</v>
      </c>
      <c r="C71" s="24">
        <f>C72</f>
        <v>1749.2</v>
      </c>
      <c r="D71" s="24">
        <f t="shared" ref="D71:E71" si="25">D72</f>
        <v>1749.2</v>
      </c>
      <c r="E71" s="24">
        <f t="shared" si="25"/>
        <v>0</v>
      </c>
      <c r="F71" s="25">
        <f t="shared" si="0"/>
        <v>100</v>
      </c>
    </row>
    <row r="72" spans="1:6" ht="41.4" x14ac:dyDescent="0.25">
      <c r="A72" s="12" t="s">
        <v>67</v>
      </c>
      <c r="B72" s="26" t="s">
        <v>68</v>
      </c>
      <c r="C72" s="34">
        <f t="shared" ref="C72:E72" si="26">C73</f>
        <v>1749.2</v>
      </c>
      <c r="D72" s="34">
        <f t="shared" si="26"/>
        <v>1749.2</v>
      </c>
      <c r="E72" s="34">
        <f t="shared" si="26"/>
        <v>0</v>
      </c>
      <c r="F72" s="28">
        <f t="shared" si="0"/>
        <v>100</v>
      </c>
    </row>
    <row r="73" spans="1:6" ht="69" x14ac:dyDescent="0.25">
      <c r="A73" s="12" t="s">
        <v>69</v>
      </c>
      <c r="B73" s="35" t="s">
        <v>38</v>
      </c>
      <c r="C73" s="27">
        <v>1749.2</v>
      </c>
      <c r="D73" s="27">
        <v>1749.2</v>
      </c>
      <c r="E73" s="27">
        <f t="shared" ref="E73:E75" si="27">D73-C73</f>
        <v>0</v>
      </c>
      <c r="F73" s="28">
        <f t="shared" si="0"/>
        <v>100</v>
      </c>
    </row>
    <row r="74" spans="1:6" s="4" customFormat="1" x14ac:dyDescent="0.25">
      <c r="A74" s="22" t="s">
        <v>70</v>
      </c>
      <c r="B74" s="36" t="s">
        <v>71</v>
      </c>
      <c r="C74" s="24">
        <f t="shared" ref="C74:E74" si="28">C75</f>
        <v>5328.5</v>
      </c>
      <c r="D74" s="24">
        <f t="shared" si="28"/>
        <v>5328.6</v>
      </c>
      <c r="E74" s="24">
        <f t="shared" si="28"/>
        <v>0.1000000000003638</v>
      </c>
      <c r="F74" s="25">
        <f t="shared" si="0"/>
        <v>100.00187670076006</v>
      </c>
    </row>
    <row r="75" spans="1:6" s="6" customFormat="1" ht="69" x14ac:dyDescent="0.25">
      <c r="A75" s="12" t="s">
        <v>72</v>
      </c>
      <c r="B75" s="37" t="s">
        <v>39</v>
      </c>
      <c r="C75" s="27">
        <v>5328.5</v>
      </c>
      <c r="D75" s="27">
        <v>5328.6</v>
      </c>
      <c r="E75" s="27">
        <f t="shared" si="27"/>
        <v>0.1000000000003638</v>
      </c>
      <c r="F75" s="28">
        <f t="shared" si="0"/>
        <v>100.00187670076006</v>
      </c>
    </row>
    <row r="76" spans="1:6" s="4" customFormat="1" x14ac:dyDescent="0.25">
      <c r="A76" s="22" t="s">
        <v>142</v>
      </c>
      <c r="B76" s="36" t="s">
        <v>143</v>
      </c>
      <c r="C76" s="30">
        <f>C77</f>
        <v>392</v>
      </c>
      <c r="D76" s="30">
        <f t="shared" ref="D76:E77" si="29">D77</f>
        <v>392</v>
      </c>
      <c r="E76" s="30">
        <f t="shared" si="29"/>
        <v>0</v>
      </c>
      <c r="F76" s="25">
        <f t="shared" si="0"/>
        <v>100</v>
      </c>
    </row>
    <row r="77" spans="1:6" s="4" customFormat="1" ht="27.6" x14ac:dyDescent="0.25">
      <c r="A77" s="22" t="s">
        <v>144</v>
      </c>
      <c r="B77" s="36" t="s">
        <v>145</v>
      </c>
      <c r="C77" s="30">
        <f>C78</f>
        <v>392</v>
      </c>
      <c r="D77" s="30">
        <f t="shared" si="29"/>
        <v>392</v>
      </c>
      <c r="E77" s="30">
        <f t="shared" si="29"/>
        <v>0</v>
      </c>
      <c r="F77" s="25">
        <f t="shared" si="0"/>
        <v>100</v>
      </c>
    </row>
    <row r="78" spans="1:6" s="6" customFormat="1" ht="27.6" x14ac:dyDescent="0.25">
      <c r="A78" s="12" t="s">
        <v>146</v>
      </c>
      <c r="B78" s="37" t="s">
        <v>145</v>
      </c>
      <c r="C78" s="27">
        <v>392</v>
      </c>
      <c r="D78" s="27">
        <v>392</v>
      </c>
      <c r="E78" s="27">
        <f t="shared" ref="E78" si="30">D78-C78</f>
        <v>0</v>
      </c>
      <c r="F78" s="28">
        <f t="shared" si="0"/>
        <v>100</v>
      </c>
    </row>
    <row r="79" spans="1:6" s="10" customFormat="1" ht="41.4" x14ac:dyDescent="0.25">
      <c r="A79" s="22" t="s">
        <v>147</v>
      </c>
      <c r="B79" s="39" t="s">
        <v>148</v>
      </c>
      <c r="C79" s="30">
        <f>C80</f>
        <v>-799.2</v>
      </c>
      <c r="D79" s="30">
        <f t="shared" ref="D79:E79" si="31">D80</f>
        <v>-799.2</v>
      </c>
      <c r="E79" s="30">
        <f t="shared" si="31"/>
        <v>0</v>
      </c>
      <c r="F79" s="25">
        <f t="shared" si="0"/>
        <v>100</v>
      </c>
    </row>
    <row r="80" spans="1:6" s="10" customFormat="1" ht="55.2" x14ac:dyDescent="0.25">
      <c r="A80" s="22" t="s">
        <v>149</v>
      </c>
      <c r="B80" s="39" t="s">
        <v>150</v>
      </c>
      <c r="C80" s="30">
        <f>C81+C82</f>
        <v>-799.2</v>
      </c>
      <c r="D80" s="30">
        <f t="shared" ref="D80:E80" si="32">D81+D82</f>
        <v>-799.2</v>
      </c>
      <c r="E80" s="30">
        <f t="shared" si="32"/>
        <v>0</v>
      </c>
      <c r="F80" s="25">
        <f t="shared" ref="F80:F82" si="33">IF(C80=0,0,D80/C80*100)</f>
        <v>100</v>
      </c>
    </row>
    <row r="81" spans="1:6" s="10" customFormat="1" ht="55.2" x14ac:dyDescent="0.25">
      <c r="A81" s="12" t="s">
        <v>151</v>
      </c>
      <c r="B81" s="40" t="s">
        <v>152</v>
      </c>
      <c r="C81" s="30">
        <v>-777.2</v>
      </c>
      <c r="D81" s="30">
        <v>-777.2</v>
      </c>
      <c r="E81" s="27">
        <f t="shared" ref="E81" si="34">D81-C81</f>
        <v>0</v>
      </c>
      <c r="F81" s="28">
        <f t="shared" ref="F81" si="35">IF(C81=0,0,D81/C81*100)</f>
        <v>100</v>
      </c>
    </row>
    <row r="82" spans="1:6" s="11" customFormat="1" ht="55.2" x14ac:dyDescent="0.25">
      <c r="A82" s="12" t="s">
        <v>153</v>
      </c>
      <c r="B82" s="40" t="s">
        <v>152</v>
      </c>
      <c r="C82" s="27">
        <v>-22</v>
      </c>
      <c r="D82" s="27">
        <v>-22</v>
      </c>
      <c r="E82" s="27">
        <f t="shared" ref="E82" si="36">D82-C82</f>
        <v>0</v>
      </c>
      <c r="F82" s="28">
        <f t="shared" si="33"/>
        <v>100</v>
      </c>
    </row>
    <row r="91" spans="1:6" x14ac:dyDescent="0.25">
      <c r="A91" s="2"/>
    </row>
    <row r="92" spans="1:6" x14ac:dyDescent="0.25">
      <c r="A92" s="2"/>
    </row>
    <row r="93" spans="1:6" x14ac:dyDescent="0.25">
      <c r="A93" s="2"/>
    </row>
    <row r="94" spans="1:6" x14ac:dyDescent="0.25">
      <c r="A94" s="2"/>
    </row>
    <row r="95" spans="1:6" x14ac:dyDescent="0.25">
      <c r="A95" s="2"/>
    </row>
    <row r="96" spans="1:6" x14ac:dyDescent="0.25">
      <c r="A96" s="2"/>
    </row>
    <row r="97" spans="1:1" x14ac:dyDescent="0.25">
      <c r="A97" s="2"/>
    </row>
    <row r="98" spans="1:1" x14ac:dyDescent="0.25">
      <c r="A98" s="2"/>
    </row>
    <row r="99" spans="1:1" x14ac:dyDescent="0.25">
      <c r="A99" s="2"/>
    </row>
    <row r="100" spans="1:1" x14ac:dyDescent="0.25">
      <c r="A100" s="2"/>
    </row>
    <row r="101" spans="1:1" x14ac:dyDescent="0.25">
      <c r="A101" s="2"/>
    </row>
    <row r="102" spans="1:1" x14ac:dyDescent="0.25">
      <c r="A102" s="2"/>
    </row>
    <row r="103" spans="1:1" x14ac:dyDescent="0.25">
      <c r="A103" s="2"/>
    </row>
    <row r="104" spans="1:1" x14ac:dyDescent="0.25">
      <c r="A104" s="2"/>
    </row>
    <row r="105" spans="1:1" x14ac:dyDescent="0.25">
      <c r="A105" s="2"/>
    </row>
    <row r="106" spans="1:1" x14ac:dyDescent="0.25">
      <c r="A106" s="2"/>
    </row>
    <row r="107" spans="1:1" x14ac:dyDescent="0.25">
      <c r="A107" s="2"/>
    </row>
    <row r="108" spans="1:1" x14ac:dyDescent="0.25">
      <c r="A108" s="2"/>
    </row>
    <row r="109" spans="1:1" x14ac:dyDescent="0.25">
      <c r="A109" s="2"/>
    </row>
    <row r="111" spans="1:1" x14ac:dyDescent="0.25">
      <c r="A111" s="2"/>
    </row>
    <row r="112" spans="1:1" x14ac:dyDescent="0.25">
      <c r="A112" s="2"/>
    </row>
    <row r="113" spans="1:1" x14ac:dyDescent="0.25">
      <c r="A113" s="2"/>
    </row>
    <row r="114" spans="1:1" x14ac:dyDescent="0.25">
      <c r="A114" s="2"/>
    </row>
    <row r="117" spans="1:1" x14ac:dyDescent="0.25">
      <c r="A117" s="2"/>
    </row>
    <row r="118" spans="1:1" x14ac:dyDescent="0.25">
      <c r="A118" s="2"/>
    </row>
    <row r="126" spans="1:1" x14ac:dyDescent="0.25">
      <c r="A126" s="2"/>
    </row>
    <row r="127" spans="1:1" x14ac:dyDescent="0.25">
      <c r="A127" s="2"/>
    </row>
    <row r="128" spans="1:1" x14ac:dyDescent="0.25">
      <c r="A128" s="2"/>
    </row>
    <row r="129" spans="1:1" x14ac:dyDescent="0.25">
      <c r="A129" s="2"/>
    </row>
    <row r="130" spans="1:1" x14ac:dyDescent="0.25">
      <c r="A130" s="2"/>
    </row>
    <row r="131" spans="1:1" x14ac:dyDescent="0.25">
      <c r="A131" s="2"/>
    </row>
    <row r="132" spans="1:1" x14ac:dyDescent="0.25">
      <c r="A132" s="2"/>
    </row>
    <row r="133" spans="1:1" x14ac:dyDescent="0.25">
      <c r="A133" s="2"/>
    </row>
    <row r="134" spans="1:1" x14ac:dyDescent="0.25">
      <c r="A134" s="2"/>
    </row>
    <row r="135" spans="1:1" x14ac:dyDescent="0.25">
      <c r="A135" s="2"/>
    </row>
    <row r="136" spans="1:1" x14ac:dyDescent="0.25">
      <c r="A136" s="2"/>
    </row>
    <row r="137" spans="1:1" x14ac:dyDescent="0.25">
      <c r="A137" s="2"/>
    </row>
    <row r="138" spans="1:1" x14ac:dyDescent="0.25">
      <c r="A138" s="2"/>
    </row>
    <row r="139" spans="1:1" x14ac:dyDescent="0.25">
      <c r="A139" s="2"/>
    </row>
    <row r="140" spans="1:1" x14ac:dyDescent="0.25">
      <c r="A140" s="2"/>
    </row>
    <row r="141" spans="1:1" x14ac:dyDescent="0.25">
      <c r="A141" s="2"/>
    </row>
    <row r="143" spans="1:1" x14ac:dyDescent="0.25">
      <c r="A143" s="2"/>
    </row>
    <row r="144" spans="1:1" x14ac:dyDescent="0.25">
      <c r="A144" s="2"/>
    </row>
    <row r="145" spans="1:1" x14ac:dyDescent="0.25">
      <c r="A145" s="2"/>
    </row>
    <row r="146" spans="1:1" x14ac:dyDescent="0.25">
      <c r="A146" s="2"/>
    </row>
    <row r="149" spans="1:1" x14ac:dyDescent="0.25">
      <c r="A149" s="2"/>
    </row>
    <row r="150" spans="1:1" x14ac:dyDescent="0.25">
      <c r="A150" s="2"/>
    </row>
  </sheetData>
  <mergeCells count="7">
    <mergeCell ref="A1:B1"/>
    <mergeCell ref="A2:F2"/>
    <mergeCell ref="A4:A5"/>
    <mergeCell ref="B4:B5"/>
    <mergeCell ref="C4:C5"/>
    <mergeCell ref="D4:D5"/>
    <mergeCell ref="E4:F4"/>
  </mergeCells>
  <pageMargins left="0.70866141732283472" right="0.70866141732283472" top="0.74803149606299213" bottom="0.74803149606299213" header="0.31496062992125984" footer="0.31496062992125984"/>
  <pageSetup paperSize="9" scale="63"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полугодие</vt:lpstr>
      <vt:lpstr>полугодие!Заголовки_для_печати</vt:lpstr>
      <vt:lpstr>полугодие!Область_печати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2024-07-05T06:16:22Z</dcterms:modified>
</cp:coreProperties>
</file>