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1 кварта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G31" i="1"/>
  <c r="G27" i="1"/>
  <c r="F27" i="1"/>
  <c r="F31" i="1"/>
  <c r="F30" i="1" s="1"/>
  <c r="E30" i="1"/>
  <c r="D30" i="1"/>
  <c r="G30" i="1" l="1"/>
  <c r="F21" i="1"/>
  <c r="G21" i="1"/>
  <c r="E17" i="1"/>
  <c r="D17" i="1"/>
  <c r="F15" i="1"/>
  <c r="E13" i="1"/>
  <c r="D13" i="1"/>
  <c r="G15" i="1"/>
  <c r="D27" i="1" l="1"/>
  <c r="E27" i="1"/>
  <c r="G28" i="1"/>
  <c r="F28" i="1"/>
  <c r="F18" i="1"/>
  <c r="G18" i="1"/>
  <c r="E37" i="1" l="1"/>
  <c r="D37" i="1"/>
  <c r="E7" i="1"/>
  <c r="D7" i="1"/>
  <c r="E35" i="1" l="1"/>
  <c r="D35" i="1"/>
  <c r="E32" i="1"/>
  <c r="D32" i="1"/>
  <c r="E22" i="1"/>
  <c r="D22" i="1"/>
  <c r="G10" i="1"/>
  <c r="G11" i="1"/>
  <c r="G12" i="1"/>
  <c r="G14" i="1"/>
  <c r="G16" i="1"/>
  <c r="G19" i="1"/>
  <c r="G20" i="1"/>
  <c r="G23" i="1"/>
  <c r="G24" i="1"/>
  <c r="G25" i="1"/>
  <c r="G26" i="1"/>
  <c r="G29" i="1"/>
  <c r="G33" i="1"/>
  <c r="G34" i="1"/>
  <c r="G36" i="1"/>
  <c r="G38" i="1"/>
  <c r="G39" i="1"/>
  <c r="G8" i="1"/>
  <c r="G9" i="1"/>
  <c r="F8" i="1"/>
  <c r="F9" i="1"/>
  <c r="F10" i="1"/>
  <c r="F11" i="1"/>
  <c r="F12" i="1"/>
  <c r="F14" i="1"/>
  <c r="F16" i="1"/>
  <c r="F19" i="1"/>
  <c r="F20" i="1"/>
  <c r="F23" i="1"/>
  <c r="F24" i="1"/>
  <c r="F25" i="1"/>
  <c r="F26" i="1"/>
  <c r="F29" i="1"/>
  <c r="F33" i="1"/>
  <c r="F34" i="1"/>
  <c r="F36" i="1"/>
  <c r="F35" i="1" s="1"/>
  <c r="F38" i="1"/>
  <c r="F39" i="1"/>
  <c r="F17" i="1" l="1"/>
  <c r="F13" i="1"/>
  <c r="F37" i="1"/>
  <c r="F7" i="1"/>
  <c r="F32" i="1"/>
  <c r="G35" i="1"/>
  <c r="F22" i="1"/>
  <c r="G22" i="1"/>
  <c r="G32" i="1"/>
  <c r="G37" i="1"/>
  <c r="G17" i="1"/>
  <c r="G13" i="1"/>
  <c r="G7" i="1"/>
  <c r="F6" i="1" l="1"/>
  <c r="G6" i="1"/>
</calcChain>
</file>

<file path=xl/sharedStrings.xml><?xml version="1.0" encoding="utf-8"?>
<sst xmlns="http://schemas.openxmlformats.org/spreadsheetml/2006/main" count="98" uniqueCount="56">
  <si>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</si>
  <si>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</si>
  <si>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</si>
  <si>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</si>
  <si>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</si>
  <si>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</si>
  <si>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</si>
  <si>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</si>
  <si>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</si>
  <si>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</si>
  <si>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</si>
  <si>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</si>
  <si>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</si>
  <si>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</si>
  <si>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</si>
  <si>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</si>
  <si>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</si>
  <si>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</si>
  <si>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</si>
  <si>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</si>
  <si>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</si>
  <si>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</si>
  <si>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</si>
  <si>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</si>
  <si>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</si>
  <si>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</si>
  <si>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</si>
  <si>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</si>
  <si>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</si>
  <si>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</si>
  <si>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</si>
  <si>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</si>
  <si>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</si>
  <si>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</si>
  <si>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</si>
  <si>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</si>
  <si>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</si>
  <si>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</si>
  <si>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</si>
  <si>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</si>
  <si>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</si>
  <si>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</si>
  <si>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</si>
  <si>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</si>
  <si>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</si>
  <si>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</si>
  <si>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</si>
  <si>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</si>
  <si>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</si>
  <si>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</si>
  <si>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</si>
  <si>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экономики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</si>
  <si>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2024 года в сравнении с запланированными значениями на соответствующий период</t>
  </si>
  <si>
    <t>Кассовый план на полугодие                                          2024 года, тыс.руб.</t>
  </si>
  <si>
    <t>КУЛЬТУРА, КИНЕМАТОГРАФИЯ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</si>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</sst>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tabSelected="1" topLeftCell="A19" zoomScaleNormal="100" workbookViewId="0">
      <selection activeCell="A14" sqref="A14"/>
    </sheetView>
  </sheetViews>
  <sheetFormatPr defaultColWidth="8.85546875" defaultRowHeight="15" x14ac:dyDescent="0.25"/>
  <cols>
    <col min="1" max="1" width="45.42578125" style="3" customWidth="1"/>
    <col min="2" max="3" width="8.7109375" style="3" customWidth="1"/>
    <col min="4" max="6" width="15.85546875" style="3" customWidth="1"/>
    <col min="7" max="7" width="12.85546875" style="3" customWidth="1"/>
    <col min="8" max="16384" width="8.85546875" style="3"/>
  </cols>
  <sheetData>
    <row r="2" spans="1:7" ht="30" customHeight="1" x14ac:dyDescent="0.25">
      <c r="A2" s="13" t="s">
        <v>52</v>
      </c>
      <c r="B2" s="13"/>
      <c r="C2" s="13"/>
      <c r="D2" s="13"/>
      <c r="E2" s="13"/>
      <c r="F2" s="13"/>
      <c r="G2" s="13"/>
    </row>
    <row r="4" spans="1:7" ht="13.9" customHeight="1" x14ac:dyDescent="0.25">
      <c r="A4" s="15" t="s">
        <v>0</v>
      </c>
      <c r="B4" s="15" t="s">
        <v>1</v>
      </c>
      <c r="C4" s="15" t="s">
        <v>47</v>
      </c>
      <c r="D4" s="16" t="s">
        <v>53</v>
      </c>
      <c r="E4" s="16" t="s">
        <v>43</v>
      </c>
      <c r="F4" s="14" t="s">
        <v>44</v>
      </c>
      <c r="G4" s="14"/>
    </row>
    <row r="5" spans="1:7" ht="69" customHeight="1" x14ac:dyDescent="0.25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25">
      <c r="A6" s="5" t="s">
        <v>2</v>
      </c>
      <c r="B6" s="6"/>
      <c r="C6" s="6"/>
      <c r="D6" s="7">
        <f>D7+D13+D17+D22+D27+D32+D35+D37+D30</f>
        <v>629030.29999999993</v>
      </c>
      <c r="E6" s="7">
        <f>E7+E13+E17+E22+E27+E32+E35+E37+E30</f>
        <v>623514.89999999991</v>
      </c>
      <c r="F6" s="7">
        <f>F7+F13+F17+F22+F27+F32+F35+F37</f>
        <v>-5515.3999999999742</v>
      </c>
      <c r="G6" s="7">
        <f>(E6/D6)*100</f>
        <v>99.12319009116095</v>
      </c>
    </row>
    <row r="7" spans="1:7" s="2" customFormat="1" x14ac:dyDescent="0.25">
      <c r="A7" s="5" t="s">
        <v>3</v>
      </c>
      <c r="B7" s="6" t="s">
        <v>4</v>
      </c>
      <c r="C7" s="6"/>
      <c r="D7" s="7">
        <f>SUM(D8:D12)</f>
        <v>97830.9</v>
      </c>
      <c r="E7" s="7">
        <f>SUM(E8:E12)</f>
        <v>97124.6</v>
      </c>
      <c r="F7" s="7">
        <f>SUM(F8:F12)</f>
        <v>-706.29999999999791</v>
      </c>
      <c r="G7" s="7">
        <f t="shared" ref="G7:G39" si="0">(E7/D7)*100</f>
        <v>99.278039964878189</v>
      </c>
    </row>
    <row r="8" spans="1:7" ht="45" x14ac:dyDescent="0.25">
      <c r="A8" s="8" t="s">
        <v>5</v>
      </c>
      <c r="B8" s="9" t="s">
        <v>4</v>
      </c>
      <c r="C8" s="9" t="s">
        <v>6</v>
      </c>
      <c r="D8" s="10">
        <v>2270.1</v>
      </c>
      <c r="E8" s="10">
        <v>2269.8000000000002</v>
      </c>
      <c r="F8" s="10">
        <f t="shared" ref="F8:F39" si="1">E8-D8</f>
        <v>-0.29999999999972715</v>
      </c>
      <c r="G8" s="10">
        <f t="shared" si="0"/>
        <v>99.986784723139962</v>
      </c>
    </row>
    <row r="9" spans="1:7" ht="60" x14ac:dyDescent="0.25">
      <c r="A9" s="8" t="s">
        <v>7</v>
      </c>
      <c r="B9" s="9" t="s">
        <v>4</v>
      </c>
      <c r="C9" s="9" t="s">
        <v>8</v>
      </c>
      <c r="D9" s="10">
        <v>10013.299999999999</v>
      </c>
      <c r="E9" s="10">
        <v>10012.800000000001</v>
      </c>
      <c r="F9" s="10">
        <f t="shared" si="1"/>
        <v>-0.49999999999818101</v>
      </c>
      <c r="G9" s="10">
        <f t="shared" si="0"/>
        <v>99.995006641167265</v>
      </c>
    </row>
    <row r="10" spans="1:7" ht="60" x14ac:dyDescent="0.25">
      <c r="A10" s="8" t="s">
        <v>9</v>
      </c>
      <c r="B10" s="9" t="s">
        <v>4</v>
      </c>
      <c r="C10" s="9" t="s">
        <v>10</v>
      </c>
      <c r="D10" s="10">
        <v>41095.4</v>
      </c>
      <c r="E10" s="10">
        <v>41052.799999999996</v>
      </c>
      <c r="F10" s="10">
        <f t="shared" si="1"/>
        <v>-42.600000000005821</v>
      </c>
      <c r="G10" s="10">
        <f t="shared" si="0"/>
        <v>99.896338762975887</v>
      </c>
    </row>
    <row r="11" spans="1:7" ht="45" x14ac:dyDescent="0.25">
      <c r="A11" s="8" t="s">
        <v>11</v>
      </c>
      <c r="B11" s="9" t="s">
        <v>4</v>
      </c>
      <c r="C11" s="9" t="s">
        <v>12</v>
      </c>
      <c r="D11" s="10">
        <v>31101.399999999998</v>
      </c>
      <c r="E11" s="10">
        <v>30453.800000000003</v>
      </c>
      <c r="F11" s="10">
        <f t="shared" si="1"/>
        <v>-647.59999999999491</v>
      </c>
      <c r="G11" s="10">
        <f t="shared" si="0"/>
        <v>97.917778620898105</v>
      </c>
    </row>
    <row r="12" spans="1:7" x14ac:dyDescent="0.25">
      <c r="A12" s="8" t="s">
        <v>13</v>
      </c>
      <c r="B12" s="9" t="s">
        <v>4</v>
      </c>
      <c r="C12" s="9" t="s">
        <v>14</v>
      </c>
      <c r="D12" s="10">
        <v>13350.7</v>
      </c>
      <c r="E12" s="10">
        <v>13335.400000000001</v>
      </c>
      <c r="F12" s="10">
        <f t="shared" si="1"/>
        <v>-15.299999999999272</v>
      </c>
      <c r="G12" s="10">
        <f t="shared" si="0"/>
        <v>99.885399267454147</v>
      </c>
    </row>
    <row r="13" spans="1:7" s="2" customFormat="1" ht="43.5" x14ac:dyDescent="0.25">
      <c r="A13" s="5" t="s">
        <v>15</v>
      </c>
      <c r="B13" s="6" t="s">
        <v>8</v>
      </c>
      <c r="C13" s="6"/>
      <c r="D13" s="7">
        <f>D14+D16+D15</f>
        <v>18738.2</v>
      </c>
      <c r="E13" s="7">
        <f>E14+E16+E15</f>
        <v>18660</v>
      </c>
      <c r="F13" s="7">
        <f>F14+F16+F15</f>
        <v>-78.200000000000728</v>
      </c>
      <c r="G13" s="7">
        <f t="shared" si="0"/>
        <v>99.582670694090154</v>
      </c>
    </row>
    <row r="14" spans="1:7" x14ac:dyDescent="0.25">
      <c r="A14" s="8" t="s">
        <v>16</v>
      </c>
      <c r="B14" s="9" t="s">
        <v>8</v>
      </c>
      <c r="C14" s="9" t="s">
        <v>17</v>
      </c>
      <c r="D14" s="10">
        <v>17407.2</v>
      </c>
      <c r="E14" s="10">
        <v>17401.5</v>
      </c>
      <c r="F14" s="10">
        <f t="shared" si="1"/>
        <v>-5.7000000000007276</v>
      </c>
      <c r="G14" s="10">
        <f t="shared" si="0"/>
        <v>99.96725492899489</v>
      </c>
    </row>
    <row r="15" spans="1:7" ht="46.5" customHeight="1" x14ac:dyDescent="0.25">
      <c r="A15" s="8" t="s">
        <v>50</v>
      </c>
      <c r="B15" s="9" t="s">
        <v>8</v>
      </c>
      <c r="C15" s="9">
        <v>10</v>
      </c>
      <c r="D15" s="10">
        <v>1208.7</v>
      </c>
      <c r="E15" s="10">
        <v>1140.7</v>
      </c>
      <c r="F15" s="10">
        <f t="shared" si="1"/>
        <v>-68</v>
      </c>
      <c r="G15" s="10">
        <f t="shared" si="0"/>
        <v>94.374120956399437</v>
      </c>
    </row>
    <row r="16" spans="1:7" ht="46.5" customHeight="1" x14ac:dyDescent="0.25">
      <c r="A16" s="8" t="s">
        <v>19</v>
      </c>
      <c r="B16" s="9" t="s">
        <v>8</v>
      </c>
      <c r="C16" s="9" t="s">
        <v>20</v>
      </c>
      <c r="D16" s="10">
        <v>122.3</v>
      </c>
      <c r="E16" s="10">
        <v>117.8</v>
      </c>
      <c r="F16" s="10">
        <f t="shared" si="1"/>
        <v>-4.5</v>
      </c>
      <c r="G16" s="10">
        <f t="shared" si="0"/>
        <v>96.320523303352417</v>
      </c>
    </row>
    <row r="17" spans="1:7" s="2" customFormat="1" x14ac:dyDescent="0.25">
      <c r="A17" s="5" t="s">
        <v>21</v>
      </c>
      <c r="B17" s="6" t="s">
        <v>10</v>
      </c>
      <c r="C17" s="6"/>
      <c r="D17" s="7">
        <f>SUM(D18:D21)</f>
        <v>39776.799999999996</v>
      </c>
      <c r="E17" s="7">
        <f>SUM(E18:E21)</f>
        <v>39647.799999999996</v>
      </c>
      <c r="F17" s="7">
        <f>SUM(F18:F21)</f>
        <v>-129.00000000000045</v>
      </c>
      <c r="G17" s="7">
        <f t="shared" si="0"/>
        <v>99.675690352165077</v>
      </c>
    </row>
    <row r="18" spans="1:7" s="2" customFormat="1" x14ac:dyDescent="0.25">
      <c r="A18" s="8" t="s">
        <v>48</v>
      </c>
      <c r="B18" s="9" t="s">
        <v>10</v>
      </c>
      <c r="C18" s="11" t="s">
        <v>22</v>
      </c>
      <c r="D18" s="10">
        <v>32129.1</v>
      </c>
      <c r="E18" s="10">
        <v>32128.899999999998</v>
      </c>
      <c r="F18" s="10">
        <f t="shared" ref="F18" si="2">E18-D18</f>
        <v>-0.2000000000007276</v>
      </c>
      <c r="G18" s="10">
        <f t="shared" ref="G18" si="3">(E18/D18)*100</f>
        <v>99.999377511352634</v>
      </c>
    </row>
    <row r="19" spans="1:7" x14ac:dyDescent="0.25">
      <c r="A19" s="8" t="s">
        <v>23</v>
      </c>
      <c r="B19" s="9" t="s">
        <v>10</v>
      </c>
      <c r="C19" s="9" t="s">
        <v>24</v>
      </c>
      <c r="D19" s="10">
        <v>3948.2</v>
      </c>
      <c r="E19" s="10">
        <v>3819.5</v>
      </c>
      <c r="F19" s="10">
        <f t="shared" si="1"/>
        <v>-128.69999999999982</v>
      </c>
      <c r="G19" s="10">
        <f t="shared" si="0"/>
        <v>96.740286712932473</v>
      </c>
    </row>
    <row r="20" spans="1:7" x14ac:dyDescent="0.25">
      <c r="A20" s="8" t="s">
        <v>25</v>
      </c>
      <c r="B20" s="9" t="s">
        <v>10</v>
      </c>
      <c r="C20" s="9" t="s">
        <v>17</v>
      </c>
      <c r="D20" s="10">
        <v>3664.5</v>
      </c>
      <c r="E20" s="10">
        <v>3664.4</v>
      </c>
      <c r="F20" s="10">
        <f t="shared" si="1"/>
        <v>-9.9999999999909051E-2</v>
      </c>
      <c r="G20" s="10">
        <f t="shared" si="0"/>
        <v>99.997271114749637</v>
      </c>
    </row>
    <row r="21" spans="1:7" ht="27.75" customHeight="1" x14ac:dyDescent="0.25">
      <c r="A21" s="8" t="s">
        <v>51</v>
      </c>
      <c r="B21" s="9" t="s">
        <v>10</v>
      </c>
      <c r="C21" s="9">
        <v>12</v>
      </c>
      <c r="D21" s="10">
        <v>35</v>
      </c>
      <c r="E21" s="10">
        <v>35</v>
      </c>
      <c r="F21" s="10">
        <f>E21-D21</f>
        <v>0</v>
      </c>
      <c r="G21" s="10">
        <f t="shared" si="0"/>
        <v>100</v>
      </c>
    </row>
    <row r="22" spans="1:7" s="2" customFormat="1" ht="14.45" customHeight="1" x14ac:dyDescent="0.25">
      <c r="A22" s="5" t="s">
        <v>27</v>
      </c>
      <c r="B22" s="6" t="s">
        <v>22</v>
      </c>
      <c r="C22" s="6"/>
      <c r="D22" s="7">
        <f>D23+D24+D25+D26</f>
        <v>287096.7</v>
      </c>
      <c r="E22" s="7">
        <f t="shared" ref="E22:F22" si="4">E23+E24+E25+E26</f>
        <v>287063.10000000003</v>
      </c>
      <c r="F22" s="7">
        <f t="shared" si="4"/>
        <v>-33.599999999978195</v>
      </c>
      <c r="G22" s="7">
        <f t="shared" si="0"/>
        <v>99.988296626189026</v>
      </c>
    </row>
    <row r="23" spans="1:7" x14ac:dyDescent="0.25">
      <c r="A23" s="8" t="s">
        <v>28</v>
      </c>
      <c r="B23" s="9" t="s">
        <v>22</v>
      </c>
      <c r="C23" s="9" t="s">
        <v>4</v>
      </c>
      <c r="D23" s="10">
        <v>147.30000000000001</v>
      </c>
      <c r="E23" s="10">
        <v>147.19999999999999</v>
      </c>
      <c r="F23" s="10">
        <f t="shared" si="1"/>
        <v>-0.10000000000002274</v>
      </c>
      <c r="G23" s="10">
        <f t="shared" si="0"/>
        <v>99.932111337406639</v>
      </c>
    </row>
    <row r="24" spans="1:7" x14ac:dyDescent="0.25">
      <c r="A24" s="8" t="s">
        <v>29</v>
      </c>
      <c r="B24" s="9" t="s">
        <v>22</v>
      </c>
      <c r="C24" s="9" t="s">
        <v>6</v>
      </c>
      <c r="D24" s="10">
        <v>197150.7</v>
      </c>
      <c r="E24" s="10">
        <v>197142.30000000002</v>
      </c>
      <c r="F24" s="10">
        <f t="shared" si="1"/>
        <v>-8.3999999999941792</v>
      </c>
      <c r="G24" s="10">
        <f t="shared" si="0"/>
        <v>99.995739299936545</v>
      </c>
    </row>
    <row r="25" spans="1:7" x14ac:dyDescent="0.25">
      <c r="A25" s="8" t="s">
        <v>30</v>
      </c>
      <c r="B25" s="9" t="s">
        <v>22</v>
      </c>
      <c r="C25" s="9" t="s">
        <v>8</v>
      </c>
      <c r="D25" s="10">
        <v>35776</v>
      </c>
      <c r="E25" s="10">
        <v>35757.9</v>
      </c>
      <c r="F25" s="10">
        <f t="shared" si="1"/>
        <v>-18.099999999998545</v>
      </c>
      <c r="G25" s="10">
        <f t="shared" si="0"/>
        <v>99.94940742397138</v>
      </c>
    </row>
    <row r="26" spans="1:7" ht="30" x14ac:dyDescent="0.25">
      <c r="A26" s="8" t="s">
        <v>31</v>
      </c>
      <c r="B26" s="9" t="s">
        <v>22</v>
      </c>
      <c r="C26" s="9" t="s">
        <v>22</v>
      </c>
      <c r="D26" s="10">
        <v>54022.7</v>
      </c>
      <c r="E26" s="10">
        <v>54015.700000000012</v>
      </c>
      <c r="F26" s="10">
        <f t="shared" si="1"/>
        <v>-6.9999999999854481</v>
      </c>
      <c r="G26" s="10">
        <f t="shared" si="0"/>
        <v>99.987042483992866</v>
      </c>
    </row>
    <row r="27" spans="1:7" s="2" customFormat="1" x14ac:dyDescent="0.25">
      <c r="A27" s="5" t="s">
        <v>32</v>
      </c>
      <c r="B27" s="6" t="s">
        <v>33</v>
      </c>
      <c r="C27" s="6"/>
      <c r="D27" s="7">
        <f t="shared" ref="D27:E27" si="5">SUM(D28:D29)</f>
        <v>2359.1</v>
      </c>
      <c r="E27" s="7">
        <f t="shared" si="5"/>
        <v>2050.5</v>
      </c>
      <c r="F27" s="7">
        <f>SUM(F28:F29)</f>
        <v>-308.60000000000002</v>
      </c>
      <c r="G27" s="7">
        <f>(E27/D27)*100</f>
        <v>86.918740197532969</v>
      </c>
    </row>
    <row r="28" spans="1:7" ht="30" x14ac:dyDescent="0.25">
      <c r="A28" s="12" t="s">
        <v>49</v>
      </c>
      <c r="B28" s="9" t="s">
        <v>33</v>
      </c>
      <c r="C28" s="11" t="s">
        <v>22</v>
      </c>
      <c r="D28" s="10">
        <v>609.9</v>
      </c>
      <c r="E28" s="10">
        <v>602.59999999999991</v>
      </c>
      <c r="F28" s="10">
        <f t="shared" ref="F28" si="6">E28-D28</f>
        <v>-7.3000000000000682</v>
      </c>
      <c r="G28" s="10">
        <f t="shared" ref="G28" si="7">(E28/D28)*100</f>
        <v>98.803082472536474</v>
      </c>
    </row>
    <row r="29" spans="1:7" x14ac:dyDescent="0.25">
      <c r="A29" s="8" t="s">
        <v>34</v>
      </c>
      <c r="B29" s="9" t="s">
        <v>33</v>
      </c>
      <c r="C29" s="9" t="s">
        <v>17</v>
      </c>
      <c r="D29" s="10">
        <v>1749.2</v>
      </c>
      <c r="E29" s="10">
        <v>1447.9</v>
      </c>
      <c r="F29" s="10">
        <f t="shared" si="1"/>
        <v>-301.29999999999995</v>
      </c>
      <c r="G29" s="10">
        <f t="shared" si="0"/>
        <v>82.774982849302532</v>
      </c>
    </row>
    <row r="30" spans="1:7" x14ac:dyDescent="0.25">
      <c r="A30" s="5" t="s">
        <v>54</v>
      </c>
      <c r="B30" s="6" t="s">
        <v>24</v>
      </c>
      <c r="C30" s="6"/>
      <c r="D30" s="7">
        <f>D31</f>
        <v>1300</v>
      </c>
      <c r="E30" s="7">
        <f>E31</f>
        <v>1300</v>
      </c>
      <c r="F30" s="7">
        <f>F31</f>
        <v>0</v>
      </c>
      <c r="G30" s="7">
        <f t="shared" si="0"/>
        <v>100</v>
      </c>
    </row>
    <row r="31" spans="1:7" x14ac:dyDescent="0.25">
      <c r="A31" s="8" t="s">
        <v>55</v>
      </c>
      <c r="B31" s="9" t="s">
        <v>24</v>
      </c>
      <c r="C31" s="9" t="s">
        <v>4</v>
      </c>
      <c r="D31" s="10">
        <v>1300</v>
      </c>
      <c r="E31" s="10">
        <v>1300</v>
      </c>
      <c r="F31" s="10">
        <f t="shared" si="1"/>
        <v>0</v>
      </c>
      <c r="G31" s="10">
        <f t="shared" si="0"/>
        <v>100</v>
      </c>
    </row>
    <row r="32" spans="1:7" s="2" customFormat="1" x14ac:dyDescent="0.25">
      <c r="A32" s="5" t="s">
        <v>35</v>
      </c>
      <c r="B32" s="6" t="s">
        <v>18</v>
      </c>
      <c r="C32" s="6"/>
      <c r="D32" s="7">
        <f>D33+D34</f>
        <v>31891.1</v>
      </c>
      <c r="E32" s="7">
        <f t="shared" ref="E32:F32" si="8">E33+E34</f>
        <v>31887.8</v>
      </c>
      <c r="F32" s="7">
        <f t="shared" si="8"/>
        <v>-3.3000000000001819</v>
      </c>
      <c r="G32" s="7">
        <f t="shared" si="0"/>
        <v>99.989652285433877</v>
      </c>
    </row>
    <row r="33" spans="1:7" x14ac:dyDescent="0.25">
      <c r="A33" s="8" t="s">
        <v>36</v>
      </c>
      <c r="B33" s="9" t="s">
        <v>18</v>
      </c>
      <c r="C33" s="9" t="s">
        <v>4</v>
      </c>
      <c r="D33" s="10">
        <v>27581.7</v>
      </c>
      <c r="E33" s="10">
        <v>27578.5</v>
      </c>
      <c r="F33" s="10">
        <f t="shared" si="1"/>
        <v>-3.2000000000007276</v>
      </c>
      <c r="G33" s="10">
        <f t="shared" si="0"/>
        <v>99.988398104540323</v>
      </c>
    </row>
    <row r="34" spans="1:7" x14ac:dyDescent="0.25">
      <c r="A34" s="8" t="s">
        <v>37</v>
      </c>
      <c r="B34" s="9" t="s">
        <v>18</v>
      </c>
      <c r="C34" s="9" t="s">
        <v>8</v>
      </c>
      <c r="D34" s="10">
        <v>4309.3999999999996</v>
      </c>
      <c r="E34" s="10">
        <v>4309.3</v>
      </c>
      <c r="F34" s="10">
        <f t="shared" si="1"/>
        <v>-9.9999999999454303E-2</v>
      </c>
      <c r="G34" s="10">
        <f t="shared" si="0"/>
        <v>99.997679491344513</v>
      </c>
    </row>
    <row r="35" spans="1:7" s="2" customFormat="1" ht="29.25" x14ac:dyDescent="0.25">
      <c r="A35" s="5" t="s">
        <v>38</v>
      </c>
      <c r="B35" s="6" t="s">
        <v>26</v>
      </c>
      <c r="C35" s="6"/>
      <c r="D35" s="7">
        <f>D36</f>
        <v>1533.3</v>
      </c>
      <c r="E35" s="7">
        <f t="shared" ref="E35:F35" si="9">E36</f>
        <v>1533.1</v>
      </c>
      <c r="F35" s="7">
        <f t="shared" si="9"/>
        <v>-0.20000000000004547</v>
      </c>
      <c r="G35" s="7">
        <f t="shared" si="0"/>
        <v>99.98695623817909</v>
      </c>
    </row>
    <row r="36" spans="1:7" x14ac:dyDescent="0.25">
      <c r="A36" s="8" t="s">
        <v>39</v>
      </c>
      <c r="B36" s="9" t="s">
        <v>26</v>
      </c>
      <c r="C36" s="9" t="s">
        <v>6</v>
      </c>
      <c r="D36" s="10">
        <v>1533.3</v>
      </c>
      <c r="E36" s="10">
        <v>1533.1</v>
      </c>
      <c r="F36" s="10">
        <f t="shared" si="1"/>
        <v>-0.20000000000004547</v>
      </c>
      <c r="G36" s="10">
        <f t="shared" si="0"/>
        <v>99.98695623817909</v>
      </c>
    </row>
    <row r="37" spans="1:7" s="2" customFormat="1" ht="57.75" x14ac:dyDescent="0.25">
      <c r="A37" s="5" t="s">
        <v>40</v>
      </c>
      <c r="B37" s="6" t="s">
        <v>20</v>
      </c>
      <c r="C37" s="6"/>
      <c r="D37" s="7">
        <f>SUM(D38:D39)</f>
        <v>148504.20000000001</v>
      </c>
      <c r="E37" s="7">
        <f t="shared" ref="E37:F37" si="10">SUM(E38:E39)</f>
        <v>144248</v>
      </c>
      <c r="F37" s="7">
        <f t="shared" si="10"/>
        <v>-4256.1999999999971</v>
      </c>
      <c r="G37" s="7">
        <f t="shared" si="0"/>
        <v>97.133953113783974</v>
      </c>
    </row>
    <row r="38" spans="1:7" ht="45" x14ac:dyDescent="0.25">
      <c r="A38" s="8" t="s">
        <v>41</v>
      </c>
      <c r="B38" s="9" t="s">
        <v>20</v>
      </c>
      <c r="C38" s="9" t="s">
        <v>4</v>
      </c>
      <c r="D38" s="10">
        <v>64848.3</v>
      </c>
      <c r="E38" s="10">
        <v>64848.3</v>
      </c>
      <c r="F38" s="10">
        <f t="shared" si="1"/>
        <v>0</v>
      </c>
      <c r="G38" s="10">
        <f t="shared" si="0"/>
        <v>100</v>
      </c>
    </row>
    <row r="39" spans="1:7" ht="30" x14ac:dyDescent="0.25">
      <c r="A39" s="8" t="s">
        <v>42</v>
      </c>
      <c r="B39" s="9" t="s">
        <v>20</v>
      </c>
      <c r="C39" s="9" t="s">
        <v>8</v>
      </c>
      <c r="D39" s="10">
        <v>83655.899999999994</v>
      </c>
      <c r="E39" s="10">
        <v>79399.7</v>
      </c>
      <c r="F39" s="10">
        <f t="shared" si="1"/>
        <v>-4256.1999999999971</v>
      </c>
      <c r="G39" s="10">
        <f t="shared" si="0"/>
        <v>94.912253648577092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2024-07-12T06:03:12Z</dcterms:modified>
</cp:coreProperties>
</file>