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90" yWindow="405" windowWidth="14805" windowHeight="7710"/>
  </bookViews>
  <sheets>
    <sheet name="9 месяцев" sheetId="5" r:id="rId1"/>
  </sheets>
  <definedNames>
    <definedName name="_xlnm.Print_Titles" localSheetId="0">'9 месяцев'!$4:$5</definedName>
    <definedName name="_xlnm.Print_Area" localSheetId="0">'9 месяцев'!$A$1:$F$92</definedName>
  </definedNames>
  <calcPr calcId="162913"/>
</workbook>
</file>

<file path=xl/calcChain.xml><?xml version="1.0" encoding="utf-8"?>
<calcChain xmlns="http://schemas.openxmlformats.org/spreadsheetml/2006/main">
  <c r="D90" i="5" l="1"/>
  <c r="E90" i="5"/>
  <c r="C90" i="5"/>
  <c r="F91" i="5"/>
  <c r="E91" i="5"/>
  <c r="D84" i="5"/>
  <c r="D83" i="5" s="1"/>
  <c r="F83" i="5" s="1"/>
  <c r="E84" i="5"/>
  <c r="E83" i="5" s="1"/>
  <c r="C83" i="5"/>
  <c r="C84" i="5"/>
  <c r="F84" i="5" s="1"/>
  <c r="E85" i="5"/>
  <c r="F85" i="5"/>
  <c r="D74" i="5"/>
  <c r="C74" i="5"/>
  <c r="F59" i="5"/>
  <c r="E59" i="5"/>
  <c r="D89" i="5" l="1"/>
  <c r="C89" i="5"/>
  <c r="F89" i="5" s="1"/>
  <c r="E92" i="5"/>
  <c r="E89" i="5" s="1"/>
  <c r="F92" i="5"/>
  <c r="E76" i="5"/>
  <c r="E75" i="5" s="1"/>
  <c r="E74" i="5" s="1"/>
  <c r="D80" i="5"/>
  <c r="C80" i="5"/>
  <c r="E82" i="5"/>
  <c r="F82" i="5"/>
  <c r="F76" i="5"/>
  <c r="D75" i="5"/>
  <c r="C75" i="5"/>
  <c r="E58" i="5"/>
  <c r="F58" i="5"/>
  <c r="E60" i="5"/>
  <c r="F60" i="5"/>
  <c r="E39" i="5"/>
  <c r="F39" i="5"/>
  <c r="E22" i="5"/>
  <c r="F22" i="5"/>
  <c r="D19" i="5"/>
  <c r="C19" i="5"/>
  <c r="F75" i="5" l="1"/>
  <c r="F90" i="5"/>
  <c r="F88" i="5"/>
  <c r="E88" i="5"/>
  <c r="E87" i="5" s="1"/>
  <c r="E86" i="5" s="1"/>
  <c r="D87" i="5"/>
  <c r="D86" i="5" s="1"/>
  <c r="D72" i="5" s="1"/>
  <c r="C87" i="5"/>
  <c r="F81" i="5"/>
  <c r="E81" i="5"/>
  <c r="E80" i="5" s="1"/>
  <c r="F80" i="5"/>
  <c r="F79" i="5"/>
  <c r="E79" i="5"/>
  <c r="E78" i="5" s="1"/>
  <c r="E77" i="5" s="1"/>
  <c r="D78" i="5"/>
  <c r="D77" i="5" s="1"/>
  <c r="C78" i="5"/>
  <c r="C77" i="5" s="1"/>
  <c r="F71" i="5"/>
  <c r="E71" i="5"/>
  <c r="F70" i="5"/>
  <c r="E70" i="5"/>
  <c r="F69" i="5"/>
  <c r="E69" i="5"/>
  <c r="F68" i="5"/>
  <c r="E68" i="5"/>
  <c r="F67" i="5"/>
  <c r="E67" i="5"/>
  <c r="F66" i="5"/>
  <c r="E66" i="5"/>
  <c r="F65" i="5"/>
  <c r="E65" i="5"/>
  <c r="F64" i="5"/>
  <c r="E64" i="5"/>
  <c r="F63" i="5"/>
  <c r="E63" i="5"/>
  <c r="F62" i="5"/>
  <c r="E62" i="5"/>
  <c r="F61" i="5"/>
  <c r="E61" i="5"/>
  <c r="F57" i="5"/>
  <c r="E57" i="5"/>
  <c r="F56" i="5"/>
  <c r="E56" i="5"/>
  <c r="F55" i="5"/>
  <c r="E55" i="5"/>
  <c r="F54" i="5"/>
  <c r="E54" i="5"/>
  <c r="F53" i="5"/>
  <c r="E53" i="5"/>
  <c r="F52" i="5"/>
  <c r="E52" i="5"/>
  <c r="F51" i="5"/>
  <c r="E51" i="5"/>
  <c r="D50" i="5"/>
  <c r="C50" i="5"/>
  <c r="F49" i="5"/>
  <c r="E49" i="5"/>
  <c r="F48" i="5"/>
  <c r="E48" i="5"/>
  <c r="F47" i="5"/>
  <c r="E47" i="5"/>
  <c r="D46" i="5"/>
  <c r="C46" i="5"/>
  <c r="F45" i="5"/>
  <c r="E45" i="5"/>
  <c r="F44" i="5"/>
  <c r="E44" i="5"/>
  <c r="F43" i="5"/>
  <c r="E43" i="5"/>
  <c r="D42" i="5"/>
  <c r="D41" i="5" s="1"/>
  <c r="C42" i="5"/>
  <c r="C41" i="5" s="1"/>
  <c r="F40" i="5"/>
  <c r="E40" i="5"/>
  <c r="F38" i="5"/>
  <c r="E38" i="5"/>
  <c r="F37" i="5"/>
  <c r="E37" i="5"/>
  <c r="F36" i="5"/>
  <c r="E36" i="5"/>
  <c r="D35" i="5"/>
  <c r="D34" i="5" s="1"/>
  <c r="C35" i="5"/>
  <c r="C34" i="5" s="1"/>
  <c r="F33" i="5"/>
  <c r="E33" i="5"/>
  <c r="F32" i="5"/>
  <c r="E32" i="5"/>
  <c r="F31" i="5"/>
  <c r="E31" i="5"/>
  <c r="F30" i="5"/>
  <c r="E30" i="5"/>
  <c r="F29" i="5"/>
  <c r="E29" i="5"/>
  <c r="F28" i="5"/>
  <c r="E28" i="5"/>
  <c r="F27" i="5"/>
  <c r="E27" i="5"/>
  <c r="F26" i="5"/>
  <c r="E26" i="5"/>
  <c r="D25" i="5"/>
  <c r="C25" i="5"/>
  <c r="F24" i="5"/>
  <c r="E24" i="5"/>
  <c r="E23" i="5" s="1"/>
  <c r="D23" i="5"/>
  <c r="C23" i="5"/>
  <c r="F21" i="5"/>
  <c r="E21" i="5"/>
  <c r="F20" i="5"/>
  <c r="E20" i="5"/>
  <c r="F19" i="5"/>
  <c r="F18" i="5"/>
  <c r="E18" i="5"/>
  <c r="F17" i="5"/>
  <c r="E17" i="5"/>
  <c r="F16" i="5"/>
  <c r="E16" i="5"/>
  <c r="D15" i="5"/>
  <c r="C15" i="5"/>
  <c r="F14" i="5"/>
  <c r="E14" i="5"/>
  <c r="F13" i="5"/>
  <c r="E13" i="5"/>
  <c r="F12" i="5"/>
  <c r="E12" i="5"/>
  <c r="F11" i="5"/>
  <c r="E11" i="5"/>
  <c r="F10" i="5"/>
  <c r="E10" i="5"/>
  <c r="F9" i="5"/>
  <c r="E9" i="5"/>
  <c r="D8" i="5"/>
  <c r="C8" i="5"/>
  <c r="F87" i="5" l="1"/>
  <c r="F46" i="5"/>
  <c r="F34" i="5"/>
  <c r="F23" i="5"/>
  <c r="F78" i="5"/>
  <c r="E42" i="5"/>
  <c r="E41" i="5" s="1"/>
  <c r="F15" i="5"/>
  <c r="E35" i="5"/>
  <c r="E34" i="5" s="1"/>
  <c r="F42" i="5"/>
  <c r="F77" i="5"/>
  <c r="F50" i="5"/>
  <c r="E50" i="5"/>
  <c r="E46" i="5"/>
  <c r="E8" i="5"/>
  <c r="F25" i="5"/>
  <c r="E25" i="5"/>
  <c r="E19" i="5"/>
  <c r="E15" i="5"/>
  <c r="F8" i="5"/>
  <c r="F41" i="5"/>
  <c r="C7" i="5"/>
  <c r="E73" i="5"/>
  <c r="E72" i="5" s="1"/>
  <c r="D73" i="5"/>
  <c r="C73" i="5"/>
  <c r="C86" i="5"/>
  <c r="D7" i="5"/>
  <c r="F35" i="5"/>
  <c r="F86" i="5" l="1"/>
  <c r="C72" i="5"/>
  <c r="F72" i="5"/>
  <c r="E7" i="5"/>
  <c r="E6" i="5" s="1"/>
  <c r="D6" i="5"/>
  <c r="F74" i="5"/>
  <c r="F7" i="5"/>
  <c r="F73" i="5"/>
  <c r="C6" i="5" l="1"/>
  <c r="F6" i="5" s="1"/>
</calcChain>
</file>

<file path=xl/sharedStrings.xml><?xml version="1.0" encoding="utf-8"?>
<sst xmlns="http://schemas.openxmlformats.org/spreadsheetml/2006/main" count="182" uniqueCount="173">
  <si>
    <t>Код бюджетной классификации Российской Федерации</t>
  </si>
  <si>
    <t>ВСЕГО ДОХОДОВ</t>
  </si>
  <si>
    <t>182 1 01 02010 01 0000 110</t>
  </si>
  <si>
    <t>182 1 01 02020 01 0000 110</t>
  </si>
  <si>
    <t>182 1 01 02030 01 0000 110</t>
  </si>
  <si>
    <t>182 1 05 03010 01 0000 110</t>
  </si>
  <si>
    <t>182 1 05 04020 02 0000 110</t>
  </si>
  <si>
    <t>182 1 06 06033 05 0000 110</t>
  </si>
  <si>
    <t>005 1 11 05013 05 0000 120</t>
  </si>
  <si>
    <t>005 1 11 05013 13 0000 120</t>
  </si>
  <si>
    <t>042 1 11 05025 05 0000 120</t>
  </si>
  <si>
    <t>048 1 12 01010 01 0000 120</t>
  </si>
  <si>
    <t>048 1 12 01030 01 0000 120</t>
  </si>
  <si>
    <t>048 1 12 01070 01 0000 120</t>
  </si>
  <si>
    <t>Исполнено, тыс.руб.</t>
  </si>
  <si>
    <t>Показатели исполнения</t>
  </si>
  <si>
    <t>процент исполнения, %</t>
  </si>
  <si>
    <t>отклонение ("-" неисполнено, "+" перевыполнение плана), тыс.руб.</t>
  </si>
  <si>
    <t>042 1 11 09045 05 0000 120</t>
  </si>
  <si>
    <t>048 1 12 01041 01 0000 120</t>
  </si>
  <si>
    <t>Наименование статьи дохода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</si>
  <si>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</si>
  <si>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</si>
  <si>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</si>
  <si>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районов</t>
  </si>
  <si>
    <t>Земельный налог с организаций, обладающих земельным участком, расположенным в границах межселенных территорий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</si>
  <si>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</si>
  <si>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</si>
  <si>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</si>
  <si>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</si>
  <si>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</si>
  <si>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</si>
  <si>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</si>
  <si>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</si>
  <si>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t>
  </si>
  <si>
    <t>Плата за выбросы загрязняющих веществ, образующихся при сжигании на факельных установках и (или) рассеивании попутного нефтяного газа</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</si>
  <si>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</si>
  <si>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</si>
  <si>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</si>
  <si>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</si>
  <si>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000 8 50 00000 00 0000 000</t>
  </si>
  <si>
    <t>000 1 00 00000 00 0000 000</t>
  </si>
  <si>
    <t>Налоговые и неналоговые доходы</t>
  </si>
  <si>
    <t>000 1 01 00000 00 0000 000</t>
  </si>
  <si>
    <t>Налоги на прибыль, доходы</t>
  </si>
  <si>
    <t>000 1 05 00000 00 0000 000</t>
  </si>
  <si>
    <t>Налоги на совокупный доход</t>
  </si>
  <si>
    <t>000 1 06 00000 00 0000 000</t>
  </si>
  <si>
    <t>Налоги на имущество</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</si>
  <si>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</si>
  <si>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</si>
  <si>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</si>
  <si>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</si>
  <si>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</si>
  <si>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</si>
  <si>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</si>
  <si>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Доходы от оказания платных услуг и компенсации затрат государства</t>
  </si>
  <si>
    <t>000 1 13 02000 00 0000 130</t>
  </si>
  <si>
    <t>Доходы от компенсации затрат государства</t>
  </si>
  <si>
    <t>000 1 16 00000 00 0000 000</t>
  </si>
  <si>
    <t>Штрафы, санкции, возмещение ущерба</t>
  </si>
  <si>
    <t>000 2 00 00000 00 0000 000</t>
  </si>
  <si>
    <t xml:space="preserve">Безвозмездные поступления </t>
  </si>
  <si>
    <t>000 2 02 00000 00 0000 000</t>
  </si>
  <si>
    <t>Безвозмездные поступления от других бюджетов бюджетной системы Российской Федерации</t>
  </si>
  <si>
    <t>000 2 02 30000 00 0000 150</t>
  </si>
  <si>
    <t>Субвенции бюджетам бюджетной системы Российской Федерации</t>
  </si>
  <si>
    <t>000 2 02 30024 05 0000 150</t>
  </si>
  <si>
    <t>Субвенции бюджетам муниципальных районов на выполнение передаваемых полномочий субъектов Российской Федерации</t>
  </si>
  <si>
    <t>034 2 02 30024 05 0000 150</t>
  </si>
  <si>
    <t>000 2 02 40000 00 0000 150</t>
  </si>
  <si>
    <t>Иные межбюджетные трансферты</t>
  </si>
  <si>
    <t>046 2 02 40014 05 0000 150</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</si>
  <si>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</si>
  <si>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</si>
  <si>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034 1 16 07010 05 0000 140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</si>
  <si>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</si>
  <si>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034 1 16 07090 05 0000 140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</si>
  <si>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</si>
  <si>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</si>
  <si>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188 1 16 10123 01 0000 140</t>
  </si>
  <si>
    <t>182 1 05 01011 01 0000 110</t>
  </si>
  <si>
    <t>Налог, взимаемый с налогоплательщиков, выбравших в качестве объекта налогообложения доходы</t>
  </si>
  <si>
    <t>000 1 08 00000 00 0000 000</t>
  </si>
  <si>
    <t>182 1 08 03010 01 0000 110</t>
  </si>
  <si>
    <t>Государственная пошлина</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</si>
  <si>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</si>
  <si>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000 1 14 00000 00 0000 000 </t>
  </si>
  <si>
    <t>Доходы от продажи материальных и нематериальных активов</t>
  </si>
  <si>
    <t>005 1 14 06013 05 0000 430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</si>
  <si>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</si>
  <si>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005 1 14 06013 13 0000 430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</si>
  <si>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</si>
  <si>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010 1 16 01053 01 0000 140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</si>
  <si>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</si>
  <si>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</si>
  <si>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</si>
  <si>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</si>
  <si>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</si>
  <si>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010 1 16 01203 01 0000 140</t>
  </si>
  <si>
    <t>182 1 01 02080 01 0000 110</t>
  </si>
  <si>
    <t>042 1 11 09080 05 0000 120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</si>
  <si>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</si>
  <si>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009 1 16 01083 01 0000 140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</si>
  <si>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</si>
  <si>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009 1 16 01173 01 0000 140</t>
  </si>
  <si>
    <t>009 1 16 01193 01 0000 140</t>
  </si>
  <si>
    <t>009 1 16 01203 01 0000 140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</si>
  <si>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</si>
  <si>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182 1 01 02130 01 0000 110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</si>
  <si>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</si>
  <si>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</si>
  <si>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</si>
  <si>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034 1 13 02065 05 0000 130</t>
  </si>
  <si>
    <t>034 1 13 02995 05 0000 130</t>
  </si>
  <si>
    <t>034 1 11 05035 05 0000 120</t>
  </si>
  <si>
    <t>042 1 11 05075 05 0000 120</t>
  </si>
  <si>
    <t>042 1 14 06025 05 0000 430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</si>
  <si>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</si>
  <si>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009 1 16 01063 01 0000 140</t>
  </si>
  <si>
    <t>009 1 16 01073 01 0000 140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</si>
  <si>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</si>
  <si>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048 1 16 10123 01 0000 140</t>
  </si>
  <si>
    <t>019 1 16 11050 01 0000 140</t>
  </si>
  <si>
    <t>034 1 16 11050 01 0000 140</t>
  </si>
  <si>
    <t>000 2 02 20000 00 0000 150</t>
  </si>
  <si>
    <t>Субсидии бюджетам бюджетной системы Российской Федерации (межбюджетные субсидии)</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</si>
  <si>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</si>
  <si>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</si>
  <si>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</si>
  <si>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</si>
  <si>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</si>
  <si>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034 1 11 07015 05 0000 120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</si>
  <si>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</si>
  <si>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009 1 16 01053 01 0000 140</t>
  </si>
  <si>
    <t>009 1 16 01143 01 0000 140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</si>
  <si>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</si>
  <si>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182 1 06 06043 05 0000 110</t>
  </si>
  <si>
    <t>Земельный налог с физических лиц, обладающих земельным участком, расположенным в границах межселенных территорий</t>
  </si>
  <si>
    <t>048 1 12 01042 01 0000 120</t>
  </si>
  <si>
    <t>Плата за размещение твердых коммунальных отходов</t>
  </si>
  <si>
    <t>009 1 16 01153 01 0000 140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</si>
  <si>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</si>
  <si>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046 1 16 01154 01 0000 140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</si>
  <si>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</si>
  <si>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000 2 02 29999 05 0000 150</t>
  </si>
  <si>
    <t>Прочие субсидии бюджетам муниципальных районов</t>
  </si>
  <si>
    <t>034 2 02 29999 05 0000 150</t>
  </si>
  <si>
    <t>Субсидии местным бюджетам на софинансирование расходных обязательств по участию в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</si>
  <si>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034 2 02 49999 05 0000 150</t>
  </si>
  <si>
    <t>Прочие межбюджетные трансферты, передаваемые бюджетам муниципальных районов</t>
  </si>
  <si>
    <t>000 2 19 00000 00 0000 000</t>
  </si>
  <si>
    <t>Возврат остатков субсидий, субвенций и иных межбюджетных трансфертов, имеющих целевое назначение,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</si>
  <si>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</si>
  <si>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</si>
  <si>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034 2 19 60010 05 0000 150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</si>
  <si>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</si>
  <si>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Сведения об исполнении районного бюджета по доходам в разрезе видов доходов за девять месяцев 2024 года в сравнении с запланированными значениями на соответствующий период</t>
  </si>
  <si>
    <t>Кассовый план 
на девять месяцев 
2024 года, тыс.руб.</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</si>
  <si>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</si>
  <si>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</si>
  <si>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046 1 13 02995 05 0000 130</t>
  </si>
  <si>
    <t>040 1 16 01154 01 0000 140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</si>
  <si>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</si>
  <si>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048 1 16 11130 01 0000 140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</si>
  <si>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</si>
  <si>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000 2 07 00000 00 0000 000</t>
  </si>
  <si>
    <t>Прочие безвозмездные поступления</t>
  </si>
  <si>
    <t>000 2 07 05000 05 0000 150</t>
  </si>
  <si>
    <t>Прочие безвозмездные поступления в бюджеты муниципальных районов</t>
  </si>
  <si>
    <t>041 2 07 05030 05 0000 150</t>
  </si>
  <si>
    <t>040 2 18 60010 05 0000 150</t>
  </si>
  <si>
    <t>046 2 19 60010 05 0000 150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</si>
</sst>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_р_._-;\-* #,##0.0_р_._-;_-* &quot;-&quot;?_р_._-;_-@_-"/>
    <numFmt numFmtId="166" formatCode="_-* #,##0.0_р_._-;\-* #,##0.0_р_._-;_-* &quot;-&quot;??_р_._-;_-@_-"/>
    <numFmt numFmtId="167" formatCode="#,##0.0"/>
    <numFmt numFmtId="168" formatCode="_-* #,##0.0\ _₽_-;\-* #,##0.0\ _₽_-;_-* &quot;-&quot;?\ _₽_-;_-@_-"/>
  </numFmts>
  <fonts count="8" x14ac:knownFonts="1">
    <font>
      <sz val="11"/>
      <color theme="1"/>
      <name val="Calibri"/>
      <family val="2"/>
      <scheme val="minor"/>
    </font>
    <font>
      <sz val="11"/>
      <color theme="1"/>
      <name val="Calibri"/>
      <family val="2"/>
      <scheme val="minor"/>
    </font>
    <font>
      <sz val="11"/>
      <name val="Times New Roman"/>
      <family val="1"/>
      <charset val="204"/>
    </font>
    <font>
      <b/>
      <sz val="11"/>
      <name val="Times New Roman"/>
      <family val="1"/>
      <charset val="204"/>
    </font>
    <font>
      <sz val="10"/>
      <name val="Arial"/>
      <family val="2"/>
      <charset val="204"/>
    </font>
    <font>
      <sz val="10"/>
      <name val="Arial Cyr"/>
      <charset val="204"/>
    </font>
    <font>
      <b/>
      <sz val="11"/>
      <color rgb="FFFF0000"/>
      <name val="Times New Roman"/>
      <family val="1"/>
      <charset val="204"/>
    </font>
    <font>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4" fillId="0" borderId="0"/>
    <xf numFmtId="0" fontId="5" fillId="0" borderId="0"/>
  </cellStyleXfs>
  <cellXfs count="42">
    <xf numFmtId="0" fontId="0" fillId="0" borderId="0" xfId="0"/>
    <xf numFmtId="166" fontId="2" fillId="0" borderId="1" xfId="1" applyNumberFormat="1" applyFont="1" applyFill="1" applyBorder="1" applyAlignment="1">
      <alignment horizontal="center" vertical="center" wrapText="1"/>
    </xf>
    <xf numFmtId="0" fontId="7" fillId="2" borderId="0" xfId="0" applyFont="1" applyFill="1"/>
    <xf numFmtId="0" fontId="6" fillId="2" borderId="0" xfId="0" applyFont="1" applyFill="1" applyBorder="1" applyAlignment="1">
      <alignment wrapText="1"/>
    </xf>
    <xf numFmtId="0" fontId="6" fillId="0" borderId="0" xfId="0" applyFont="1" applyFill="1"/>
    <xf numFmtId="0" fontId="6" fillId="2" borderId="0" xfId="0" applyFont="1" applyFill="1"/>
    <xf numFmtId="0" fontId="7" fillId="0" borderId="0" xfId="0" applyFont="1" applyFill="1"/>
    <xf numFmtId="0" fontId="7" fillId="2" borderId="0" xfId="0" applyFont="1" applyFill="1" applyAlignment="1">
      <alignment horizontal="center"/>
    </xf>
    <xf numFmtId="0" fontId="2" fillId="0" borderId="1" xfId="0" applyFont="1" applyFill="1" applyBorder="1" applyAlignment="1">
      <alignment wrapText="1"/>
    </xf>
    <xf numFmtId="0" fontId="3" fillId="0" borderId="1" xfId="0" applyFont="1" applyFill="1" applyBorder="1" applyAlignment="1">
      <alignment horizontal="center"/>
    </xf>
    <xf numFmtId="0" fontId="3" fillId="0" borderId="1" xfId="0" applyFont="1" applyFill="1" applyBorder="1" applyAlignment="1"/>
    <xf numFmtId="165" fontId="3" fillId="0" borderId="1" xfId="1" applyNumberFormat="1" applyFont="1" applyFill="1" applyBorder="1" applyAlignment="1"/>
    <xf numFmtId="165" fontId="2" fillId="0" borderId="1" xfId="1" applyNumberFormat="1" applyFont="1" applyFill="1" applyBorder="1" applyAlignment="1"/>
    <xf numFmtId="0" fontId="3" fillId="0" borderId="1" xfId="0" applyFont="1" applyFill="1" applyBorder="1" applyAlignment="1">
      <alignment wrapText="1"/>
    </xf>
    <xf numFmtId="0" fontId="2" fillId="0" borderId="1" xfId="2" applyFont="1" applyFill="1" applyBorder="1" applyAlignment="1">
      <alignment horizontal="center"/>
    </xf>
    <xf numFmtId="0" fontId="3" fillId="0" borderId="1" xfId="2" applyFont="1" applyFill="1" applyBorder="1" applyAlignment="1">
      <alignment horizontal="center"/>
    </xf>
    <xf numFmtId="168" fontId="2" fillId="0" borderId="1" xfId="1" applyNumberFormat="1" applyFont="1" applyFill="1" applyBorder="1" applyAlignment="1">
      <alignment horizontal="right"/>
    </xf>
    <xf numFmtId="167" fontId="2" fillId="0" borderId="2" xfId="0" applyNumberFormat="1" applyFont="1" applyFill="1" applyBorder="1" applyAlignment="1" applyProtection="1">
      <alignment wrapText="1"/>
      <protection locked="0"/>
    </xf>
    <xf numFmtId="0" fontId="3" fillId="0" borderId="1" xfId="3" applyFont="1" applyFill="1" applyBorder="1" applyAlignment="1">
      <alignment wrapText="1"/>
    </xf>
    <xf numFmtId="0" fontId="2" fillId="0" borderId="1" xfId="3" applyFont="1" applyFill="1" applyBorder="1" applyAlignment="1">
      <alignment wrapText="1"/>
    </xf>
    <xf numFmtId="0" fontId="3" fillId="0" borderId="1" xfId="0" applyFont="1" applyFill="1" applyBorder="1" applyAlignment="1">
      <alignment horizontal="center" wrapText="1"/>
    </xf>
    <xf numFmtId="0" fontId="3" fillId="2" borderId="0" xfId="0" applyFont="1" applyFill="1"/>
    <xf numFmtId="0" fontId="2" fillId="2" borderId="0" xfId="0" applyFont="1" applyFill="1"/>
    <xf numFmtId="168" fontId="3" fillId="0" borderId="1" xfId="1" applyNumberFormat="1" applyFont="1" applyFill="1" applyBorder="1" applyAlignment="1"/>
    <xf numFmtId="168" fontId="3" fillId="0" borderId="1" xfId="0" applyNumberFormat="1" applyFont="1" applyFill="1" applyBorder="1" applyAlignment="1"/>
    <xf numFmtId="168" fontId="2" fillId="0" borderId="1" xfId="1" applyNumberFormat="1" applyFont="1" applyFill="1" applyBorder="1" applyAlignment="1"/>
    <xf numFmtId="168" fontId="2" fillId="0" borderId="1" xfId="0" applyNumberFormat="1" applyFont="1" applyFill="1" applyBorder="1" applyAlignment="1"/>
    <xf numFmtId="0" fontId="6" fillId="2" borderId="0" xfId="0" applyFont="1" applyFill="1" applyBorder="1" applyAlignment="1">
      <alignment horizontal="center" wrapText="1"/>
    </xf>
    <xf numFmtId="168" fontId="2" fillId="0" borderId="1" xfId="0" applyNumberFormat="1" applyFont="1" applyFill="1" applyBorder="1"/>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Font="1" applyFill="1" applyBorder="1" applyAlignment="1">
      <alignment horizontal="left" wrapText="1"/>
    </xf>
    <xf numFmtId="0" fontId="2" fillId="0" borderId="1" xfId="2" applyNumberFormat="1" applyFont="1" applyFill="1" applyBorder="1" applyAlignment="1" applyProtection="1">
      <alignment horizontal="left" wrapText="1"/>
    </xf>
    <xf numFmtId="0" fontId="3" fillId="0" borderId="1" xfId="0" applyFont="1" applyFill="1" applyBorder="1" applyAlignment="1" applyProtection="1">
      <alignment horizontal="left" wrapText="1"/>
    </xf>
    <xf numFmtId="0" fontId="2" fillId="0" borderId="1" xfId="0" applyFont="1" applyFill="1" applyBorder="1" applyAlignment="1" applyProtection="1">
      <alignment horizontal="left" wrapText="1"/>
    </xf>
    <xf numFmtId="168" fontId="3" fillId="0" borderId="1" xfId="0" applyNumberFormat="1" applyFont="1" applyFill="1" applyBorder="1"/>
    <xf numFmtId="0" fontId="6" fillId="2" borderId="0" xfId="0" applyFont="1" applyFill="1" applyBorder="1" applyAlignment="1">
      <alignment horizontal="center" wrapText="1"/>
    </xf>
    <xf numFmtId="0" fontId="3" fillId="2" borderId="0" xfId="0" applyFont="1" applyFill="1" applyBorder="1" applyAlignment="1">
      <alignment horizont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xf>
  </cellXfs>
  <cellStyles count="4">
    <cellStyle name="Обычный" xfId="0" builtinId="0"/>
    <cellStyle name="Обычный_Лист1" xfId="2"/>
    <cellStyle name="Обычный_Лист3"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8"/>
  <sheetViews>
    <sheetView tabSelected="1" topLeftCell="A39" zoomScaleNormal="100" workbookViewId="0">
      <selection activeCell="B57" sqref="B57"/>
    </sheetView>
  </sheetViews>
  <sheetFormatPr defaultColWidth="9.140625" defaultRowHeight="15" x14ac:dyDescent="0.25"/>
  <cols>
    <col min="1" max="1" width="27.5703125" style="7" customWidth="1"/>
    <col min="2" max="2" width="48.7109375" style="2" customWidth="1"/>
    <col min="3" max="5" width="15.85546875" style="2" customWidth="1"/>
    <col min="6" max="6" width="12.85546875" style="2" customWidth="1"/>
    <col min="7" max="98" width="9.140625" style="2" customWidth="1"/>
    <col min="99" max="16384" width="9.140625" style="2"/>
  </cols>
  <sheetData>
    <row r="1" spans="1:6" x14ac:dyDescent="0.25">
      <c r="A1" s="36"/>
      <c r="B1" s="36"/>
      <c r="D1" s="3"/>
      <c r="F1" s="3"/>
    </row>
    <row r="2" spans="1:6" ht="30" customHeight="1" x14ac:dyDescent="0.25">
      <c r="A2" s="37" t="s">
        <v>157</v>
      </c>
      <c r="B2" s="37"/>
      <c r="C2" s="37"/>
      <c r="D2" s="37"/>
      <c r="E2" s="37"/>
      <c r="F2" s="37"/>
    </row>
    <row r="3" spans="1:6" x14ac:dyDescent="0.25">
      <c r="A3" s="27"/>
      <c r="B3" s="27"/>
      <c r="D3" s="27"/>
    </row>
    <row r="4" spans="1:6" s="6" customFormat="1" x14ac:dyDescent="0.25">
      <c r="A4" s="38" t="s">
        <v>0</v>
      </c>
      <c r="B4" s="39" t="s">
        <v>20</v>
      </c>
      <c r="C4" s="40" t="s">
        <v>158</v>
      </c>
      <c r="D4" s="40" t="s">
        <v>14</v>
      </c>
      <c r="E4" s="41" t="s">
        <v>15</v>
      </c>
      <c r="F4" s="41"/>
    </row>
    <row r="5" spans="1:6" s="6" customFormat="1" ht="60" x14ac:dyDescent="0.25">
      <c r="A5" s="38"/>
      <c r="B5" s="39"/>
      <c r="C5" s="40"/>
      <c r="D5" s="40"/>
      <c r="E5" s="1" t="s">
        <v>17</v>
      </c>
      <c r="F5" s="29" t="s">
        <v>16</v>
      </c>
    </row>
    <row r="6" spans="1:6" s="4" customFormat="1" ht="14.25" x14ac:dyDescent="0.2">
      <c r="A6" s="9" t="s">
        <v>40</v>
      </c>
      <c r="B6" s="13" t="s">
        <v>1</v>
      </c>
      <c r="C6" s="24">
        <f>C7+C72</f>
        <v>1183032.3999999999</v>
      </c>
      <c r="D6" s="24">
        <f>D7+D72</f>
        <v>1334947.2999999998</v>
      </c>
      <c r="E6" s="24">
        <f>E7+E72</f>
        <v>151914.90000000002</v>
      </c>
      <c r="F6" s="11">
        <f>IF(C6=0,0,D6/C6*100)</f>
        <v>112.84114450288936</v>
      </c>
    </row>
    <row r="7" spans="1:6" s="4" customFormat="1" ht="13.9" customHeight="1" x14ac:dyDescent="0.2">
      <c r="A7" s="9" t="s">
        <v>41</v>
      </c>
      <c r="B7" s="9" t="s">
        <v>42</v>
      </c>
      <c r="C7" s="23">
        <f>C8+C15+C19+C23+C25+C34+C41+C46+C50</f>
        <v>1165451.7</v>
      </c>
      <c r="D7" s="23">
        <f>D8+D15+D19+D23+D25+D34+D41+D46+D50</f>
        <v>1317185.5999999999</v>
      </c>
      <c r="E7" s="23">
        <f>E8+E15+E19+E23+E25+E34+E41+E46+E50</f>
        <v>151733.90000000002</v>
      </c>
      <c r="F7" s="11">
        <f t="shared" ref="F7:F86" si="0">IF(C7=0,0,D7/C7*100)</f>
        <v>113.01932117821785</v>
      </c>
    </row>
    <row r="8" spans="1:6" s="5" customFormat="1" ht="14.25" x14ac:dyDescent="0.2">
      <c r="A8" s="9" t="s">
        <v>43</v>
      </c>
      <c r="B8" s="10" t="s">
        <v>44</v>
      </c>
      <c r="C8" s="23">
        <f>SUM(C9:C14)</f>
        <v>613900</v>
      </c>
      <c r="D8" s="23">
        <f t="shared" ref="D8:E8" si="1">SUM(D9:D14)</f>
        <v>702008.7</v>
      </c>
      <c r="E8" s="23">
        <f t="shared" si="1"/>
        <v>88108.7</v>
      </c>
      <c r="F8" s="11">
        <f>IF(C8=0,0,D8/C8*100)</f>
        <v>114.35228864635934</v>
      </c>
    </row>
    <row r="9" spans="1:6" ht="120" x14ac:dyDescent="0.25">
      <c r="A9" s="30" t="s">
        <v>2</v>
      </c>
      <c r="B9" s="8" t="s">
        <v>159</v>
      </c>
      <c r="C9" s="28">
        <v>610400</v>
      </c>
      <c r="D9" s="28">
        <v>689022.5</v>
      </c>
      <c r="E9" s="26">
        <f>D9-C9</f>
        <v>78622.5</v>
      </c>
      <c r="F9" s="12">
        <f t="shared" si="0"/>
        <v>112.88048820445609</v>
      </c>
    </row>
    <row r="10" spans="1:6" ht="135" x14ac:dyDescent="0.25">
      <c r="A10" s="30" t="s">
        <v>3</v>
      </c>
      <c r="B10" s="8" t="s">
        <v>21</v>
      </c>
      <c r="C10" s="28">
        <v>0</v>
      </c>
      <c r="D10" s="28">
        <v>169.2</v>
      </c>
      <c r="E10" s="26">
        <f t="shared" ref="E10:E33" si="2">D10-C10</f>
        <v>169.2</v>
      </c>
      <c r="F10" s="12">
        <f t="shared" si="0"/>
        <v>0</v>
      </c>
    </row>
    <row r="11" spans="1:6" ht="60" x14ac:dyDescent="0.25">
      <c r="A11" s="30" t="s">
        <v>4</v>
      </c>
      <c r="B11" s="8" t="s">
        <v>22</v>
      </c>
      <c r="C11" s="28">
        <v>0</v>
      </c>
      <c r="D11" s="28">
        <v>1425.9</v>
      </c>
      <c r="E11" s="26">
        <f t="shared" si="2"/>
        <v>1425.9</v>
      </c>
      <c r="F11" s="12">
        <f t="shared" si="0"/>
        <v>0</v>
      </c>
    </row>
    <row r="12" spans="1:6" ht="150" x14ac:dyDescent="0.25">
      <c r="A12" s="30" t="s">
        <v>100</v>
      </c>
      <c r="B12" s="8" t="s">
        <v>160</v>
      </c>
      <c r="C12" s="28">
        <v>3500</v>
      </c>
      <c r="D12" s="28">
        <v>5538.5</v>
      </c>
      <c r="E12" s="26">
        <f t="shared" si="2"/>
        <v>2038.5</v>
      </c>
      <c r="F12" s="12">
        <f t="shared" si="0"/>
        <v>158.24285714285716</v>
      </c>
    </row>
    <row r="13" spans="1:6" ht="60" x14ac:dyDescent="0.25">
      <c r="A13" s="30" t="s">
        <v>109</v>
      </c>
      <c r="B13" s="8" t="s">
        <v>110</v>
      </c>
      <c r="C13" s="28">
        <v>0</v>
      </c>
      <c r="D13" s="28">
        <v>1400</v>
      </c>
      <c r="E13" s="26">
        <f t="shared" si="2"/>
        <v>1400</v>
      </c>
      <c r="F13" s="12">
        <f t="shared" si="0"/>
        <v>0</v>
      </c>
    </row>
    <row r="14" spans="1:6" ht="60" x14ac:dyDescent="0.25">
      <c r="A14" s="30" t="s">
        <v>111</v>
      </c>
      <c r="B14" s="8" t="s">
        <v>112</v>
      </c>
      <c r="C14" s="28">
        <v>0</v>
      </c>
      <c r="D14" s="28">
        <v>4452.6000000000004</v>
      </c>
      <c r="E14" s="26">
        <f t="shared" si="2"/>
        <v>4452.6000000000004</v>
      </c>
      <c r="F14" s="12">
        <f t="shared" si="0"/>
        <v>0</v>
      </c>
    </row>
    <row r="15" spans="1:6" s="5" customFormat="1" ht="13.9" customHeight="1" x14ac:dyDescent="0.2">
      <c r="A15" s="9" t="s">
        <v>45</v>
      </c>
      <c r="B15" s="13" t="s">
        <v>46</v>
      </c>
      <c r="C15" s="23">
        <f>SUM(C16:C18)</f>
        <v>15572.5</v>
      </c>
      <c r="D15" s="23">
        <f>SUM(D16:D18)</f>
        <v>34599.499999999993</v>
      </c>
      <c r="E15" s="23">
        <f>SUM(E16:E18)</f>
        <v>19026.999999999996</v>
      </c>
      <c r="F15" s="11">
        <f t="shared" si="0"/>
        <v>222.18333600899015</v>
      </c>
    </row>
    <row r="16" spans="1:6" ht="27.6" customHeight="1" x14ac:dyDescent="0.25">
      <c r="A16" s="30" t="s">
        <v>81</v>
      </c>
      <c r="B16" s="8" t="s">
        <v>82</v>
      </c>
      <c r="C16" s="28">
        <v>9</v>
      </c>
      <c r="D16" s="28">
        <v>-259.89999999999998</v>
      </c>
      <c r="E16" s="26">
        <f t="shared" ref="E16" si="3">D16-C16</f>
        <v>-268.89999999999998</v>
      </c>
      <c r="F16" s="12">
        <f t="shared" si="0"/>
        <v>-2887.7777777777778</v>
      </c>
    </row>
    <row r="17" spans="1:6" x14ac:dyDescent="0.25">
      <c r="A17" s="30" t="s">
        <v>5</v>
      </c>
      <c r="B17" s="8" t="s">
        <v>23</v>
      </c>
      <c r="C17" s="28">
        <v>15193.5</v>
      </c>
      <c r="D17" s="28">
        <v>33659.699999999997</v>
      </c>
      <c r="E17" s="26">
        <f t="shared" si="2"/>
        <v>18466.199999999997</v>
      </c>
      <c r="F17" s="12">
        <f t="shared" si="0"/>
        <v>221.54013229341493</v>
      </c>
    </row>
    <row r="18" spans="1:6" ht="45" x14ac:dyDescent="0.25">
      <c r="A18" s="30" t="s">
        <v>6</v>
      </c>
      <c r="B18" s="8" t="s">
        <v>24</v>
      </c>
      <c r="C18" s="28">
        <v>370</v>
      </c>
      <c r="D18" s="28">
        <v>1199.7</v>
      </c>
      <c r="E18" s="26">
        <f t="shared" si="2"/>
        <v>829.7</v>
      </c>
      <c r="F18" s="12">
        <f t="shared" si="0"/>
        <v>324.24324324324323</v>
      </c>
    </row>
    <row r="19" spans="1:6" s="5" customFormat="1" ht="13.9" customHeight="1" x14ac:dyDescent="0.2">
      <c r="A19" s="9" t="s">
        <v>47</v>
      </c>
      <c r="B19" s="13" t="s">
        <v>48</v>
      </c>
      <c r="C19" s="24">
        <f>SUM(C20:C22)</f>
        <v>855.69999999999993</v>
      </c>
      <c r="D19" s="24">
        <f t="shared" ref="D19:E19" si="4">SUM(D20:D22)</f>
        <v>860.3</v>
      </c>
      <c r="E19" s="24">
        <f t="shared" si="4"/>
        <v>4.6000000000000005</v>
      </c>
      <c r="F19" s="11">
        <f t="shared" si="0"/>
        <v>100.53757157882434</v>
      </c>
    </row>
    <row r="20" spans="1:6" ht="60" x14ac:dyDescent="0.25">
      <c r="A20" s="30" t="s">
        <v>73</v>
      </c>
      <c r="B20" s="8" t="s">
        <v>74</v>
      </c>
      <c r="C20" s="28">
        <v>1.8</v>
      </c>
      <c r="D20" s="28">
        <v>23.8</v>
      </c>
      <c r="E20" s="26">
        <f t="shared" ref="E20:E21" si="5">D20-C20</f>
        <v>22</v>
      </c>
      <c r="F20" s="12">
        <f t="shared" si="0"/>
        <v>1322.2222222222222</v>
      </c>
    </row>
    <row r="21" spans="1:6" ht="45" x14ac:dyDescent="0.25">
      <c r="A21" s="30" t="s">
        <v>7</v>
      </c>
      <c r="B21" s="8" t="s">
        <v>25</v>
      </c>
      <c r="C21" s="28">
        <v>851.6</v>
      </c>
      <c r="D21" s="28">
        <v>832.1</v>
      </c>
      <c r="E21" s="26">
        <f t="shared" si="5"/>
        <v>-19.5</v>
      </c>
      <c r="F21" s="12">
        <f t="shared" si="0"/>
        <v>97.710192578675432</v>
      </c>
    </row>
    <row r="22" spans="1:6" ht="45" x14ac:dyDescent="0.25">
      <c r="A22" s="30" t="s">
        <v>137</v>
      </c>
      <c r="B22" s="8" t="s">
        <v>138</v>
      </c>
      <c r="C22" s="28">
        <v>2.2999999999999998</v>
      </c>
      <c r="D22" s="28">
        <v>4.4000000000000004</v>
      </c>
      <c r="E22" s="26">
        <f t="shared" ref="E22" si="6">D22-C22</f>
        <v>2.1000000000000005</v>
      </c>
      <c r="F22" s="12">
        <f t="shared" ref="F22" si="7">IF(C22=0,0,D22/C22*100)</f>
        <v>191.304347826087</v>
      </c>
    </row>
    <row r="23" spans="1:6" x14ac:dyDescent="0.25">
      <c r="A23" s="9" t="s">
        <v>83</v>
      </c>
      <c r="B23" s="13" t="s">
        <v>85</v>
      </c>
      <c r="C23" s="24">
        <f>C24</f>
        <v>128</v>
      </c>
      <c r="D23" s="24">
        <f t="shared" ref="D23:E23" si="8">D24</f>
        <v>58.2</v>
      </c>
      <c r="E23" s="24">
        <f t="shared" si="8"/>
        <v>-69.8</v>
      </c>
      <c r="F23" s="11">
        <f t="shared" si="0"/>
        <v>45.46875</v>
      </c>
    </row>
    <row r="24" spans="1:6" ht="60" x14ac:dyDescent="0.25">
      <c r="A24" s="30" t="s">
        <v>84</v>
      </c>
      <c r="B24" s="8" t="s">
        <v>86</v>
      </c>
      <c r="C24" s="26">
        <v>128</v>
      </c>
      <c r="D24" s="26">
        <v>58.2</v>
      </c>
      <c r="E24" s="26">
        <f t="shared" ref="E24" si="9">D24-C24</f>
        <v>-69.8</v>
      </c>
      <c r="F24" s="12">
        <f t="shared" si="0"/>
        <v>45.46875</v>
      </c>
    </row>
    <row r="25" spans="1:6" s="5" customFormat="1" ht="41.45" customHeight="1" x14ac:dyDescent="0.2">
      <c r="A25" s="9" t="s">
        <v>49</v>
      </c>
      <c r="B25" s="13" t="s">
        <v>50</v>
      </c>
      <c r="C25" s="23">
        <f>SUM(C26:C33)</f>
        <v>468770.2</v>
      </c>
      <c r="D25" s="23">
        <f t="shared" ref="D25:E25" si="10">SUM(D26:D33)</f>
        <v>509779.00000000006</v>
      </c>
      <c r="E25" s="23">
        <f t="shared" si="10"/>
        <v>41008.800000000025</v>
      </c>
      <c r="F25" s="11">
        <f t="shared" si="0"/>
        <v>108.74816701232288</v>
      </c>
    </row>
    <row r="26" spans="1:6" ht="120" x14ac:dyDescent="0.25">
      <c r="A26" s="30" t="s">
        <v>8</v>
      </c>
      <c r="B26" s="8" t="s">
        <v>26</v>
      </c>
      <c r="C26" s="28">
        <v>460073.7</v>
      </c>
      <c r="D26" s="28">
        <v>499688.4</v>
      </c>
      <c r="E26" s="26">
        <f t="shared" si="2"/>
        <v>39614.700000000012</v>
      </c>
      <c r="F26" s="12">
        <f t="shared" si="0"/>
        <v>108.61051175061735</v>
      </c>
    </row>
    <row r="27" spans="1:6" ht="105" x14ac:dyDescent="0.25">
      <c r="A27" s="30" t="s">
        <v>9</v>
      </c>
      <c r="B27" s="8" t="s">
        <v>27</v>
      </c>
      <c r="C27" s="28">
        <v>2037.7</v>
      </c>
      <c r="D27" s="28">
        <v>3527</v>
      </c>
      <c r="E27" s="26">
        <f t="shared" si="2"/>
        <v>1489.3</v>
      </c>
      <c r="F27" s="12">
        <f t="shared" si="0"/>
        <v>173.08730431368699</v>
      </c>
    </row>
    <row r="28" spans="1:6" ht="90" x14ac:dyDescent="0.25">
      <c r="A28" s="30" t="s">
        <v>10</v>
      </c>
      <c r="B28" s="8" t="s">
        <v>28</v>
      </c>
      <c r="C28" s="28">
        <v>3301.2</v>
      </c>
      <c r="D28" s="28">
        <v>3219.6</v>
      </c>
      <c r="E28" s="26">
        <f t="shared" si="2"/>
        <v>-81.599999999999909</v>
      </c>
      <c r="F28" s="12">
        <f t="shared" si="0"/>
        <v>97.528171573973097</v>
      </c>
    </row>
    <row r="29" spans="1:6" ht="90" x14ac:dyDescent="0.25">
      <c r="A29" s="30" t="s">
        <v>115</v>
      </c>
      <c r="B29" s="8" t="s">
        <v>29</v>
      </c>
      <c r="C29" s="28">
        <v>109.7</v>
      </c>
      <c r="D29" s="28">
        <v>109.7</v>
      </c>
      <c r="E29" s="26">
        <f t="shared" si="2"/>
        <v>0</v>
      </c>
      <c r="F29" s="12">
        <f t="shared" si="0"/>
        <v>100</v>
      </c>
    </row>
    <row r="30" spans="1:6" ht="45" x14ac:dyDescent="0.25">
      <c r="A30" s="30" t="s">
        <v>116</v>
      </c>
      <c r="B30" s="8" t="s">
        <v>30</v>
      </c>
      <c r="C30" s="28">
        <v>2953.6</v>
      </c>
      <c r="D30" s="28">
        <v>3035.9</v>
      </c>
      <c r="E30" s="26">
        <f t="shared" si="2"/>
        <v>82.300000000000182</v>
      </c>
      <c r="F30" s="12">
        <f t="shared" si="0"/>
        <v>102.78643011917661</v>
      </c>
    </row>
    <row r="31" spans="1:6" ht="60" x14ac:dyDescent="0.25">
      <c r="A31" s="30" t="s">
        <v>132</v>
      </c>
      <c r="B31" s="8" t="s">
        <v>133</v>
      </c>
      <c r="C31" s="28">
        <v>13.2</v>
      </c>
      <c r="D31" s="28">
        <v>0</v>
      </c>
      <c r="E31" s="26">
        <f t="shared" si="2"/>
        <v>-13.2</v>
      </c>
      <c r="F31" s="12">
        <f t="shared" si="0"/>
        <v>0</v>
      </c>
    </row>
    <row r="32" spans="1:6" ht="90" x14ac:dyDescent="0.25">
      <c r="A32" s="30" t="s">
        <v>18</v>
      </c>
      <c r="B32" s="8" t="s">
        <v>31</v>
      </c>
      <c r="C32" s="28">
        <v>119.1</v>
      </c>
      <c r="D32" s="28">
        <v>86.5</v>
      </c>
      <c r="E32" s="26">
        <f t="shared" si="2"/>
        <v>-32.599999999999994</v>
      </c>
      <c r="F32" s="12">
        <f t="shared" si="0"/>
        <v>72.62804366078926</v>
      </c>
    </row>
    <row r="33" spans="1:6" ht="120" x14ac:dyDescent="0.25">
      <c r="A33" s="30" t="s">
        <v>101</v>
      </c>
      <c r="B33" s="8" t="s">
        <v>102</v>
      </c>
      <c r="C33" s="28">
        <v>162</v>
      </c>
      <c r="D33" s="28">
        <v>111.9</v>
      </c>
      <c r="E33" s="26">
        <f t="shared" si="2"/>
        <v>-50.099999999999994</v>
      </c>
      <c r="F33" s="12">
        <f t="shared" si="0"/>
        <v>69.074074074074076</v>
      </c>
    </row>
    <row r="34" spans="1:6" s="5" customFormat="1" ht="28.5" x14ac:dyDescent="0.2">
      <c r="A34" s="9" t="s">
        <v>51</v>
      </c>
      <c r="B34" s="13" t="s">
        <v>52</v>
      </c>
      <c r="C34" s="23">
        <f t="shared" ref="C34:E34" si="11">C35</f>
        <v>33442</v>
      </c>
      <c r="D34" s="23">
        <f t="shared" si="11"/>
        <v>33447.9</v>
      </c>
      <c r="E34" s="23">
        <f t="shared" si="11"/>
        <v>5.8999999999999773</v>
      </c>
      <c r="F34" s="11">
        <f t="shared" si="0"/>
        <v>100.01764248549729</v>
      </c>
    </row>
    <row r="35" spans="1:6" ht="30" x14ac:dyDescent="0.25">
      <c r="A35" s="30" t="s">
        <v>53</v>
      </c>
      <c r="B35" s="8" t="s">
        <v>54</v>
      </c>
      <c r="C35" s="26">
        <f>SUM(C36:C40)</f>
        <v>33442</v>
      </c>
      <c r="D35" s="26">
        <f>SUM(D36:D40)</f>
        <v>33447.9</v>
      </c>
      <c r="E35" s="26">
        <f>SUM(E36:E40)</f>
        <v>5.8999999999999773</v>
      </c>
      <c r="F35" s="12">
        <f t="shared" si="0"/>
        <v>100.01764248549729</v>
      </c>
    </row>
    <row r="36" spans="1:6" ht="30" x14ac:dyDescent="0.25">
      <c r="A36" s="30" t="s">
        <v>11</v>
      </c>
      <c r="B36" s="8" t="s">
        <v>32</v>
      </c>
      <c r="C36" s="28">
        <v>19070.099999999999</v>
      </c>
      <c r="D36" s="28">
        <v>19070.099999999999</v>
      </c>
      <c r="E36" s="26">
        <f t="shared" ref="E36:E40" si="12">D36-C36</f>
        <v>0</v>
      </c>
      <c r="F36" s="12">
        <f t="shared" si="0"/>
        <v>100</v>
      </c>
    </row>
    <row r="37" spans="1:6" ht="30" x14ac:dyDescent="0.25">
      <c r="A37" s="30" t="s">
        <v>12</v>
      </c>
      <c r="B37" s="8" t="s">
        <v>33</v>
      </c>
      <c r="C37" s="28">
        <v>4</v>
      </c>
      <c r="D37" s="28">
        <v>4</v>
      </c>
      <c r="E37" s="26">
        <f t="shared" si="12"/>
        <v>0</v>
      </c>
      <c r="F37" s="12">
        <f t="shared" si="0"/>
        <v>100</v>
      </c>
    </row>
    <row r="38" spans="1:6" x14ac:dyDescent="0.25">
      <c r="A38" s="30" t="s">
        <v>19</v>
      </c>
      <c r="B38" s="8" t="s">
        <v>34</v>
      </c>
      <c r="C38" s="28">
        <v>269.8</v>
      </c>
      <c r="D38" s="28">
        <v>275.7</v>
      </c>
      <c r="E38" s="26">
        <f t="shared" si="12"/>
        <v>5.8999999999999773</v>
      </c>
      <c r="F38" s="12">
        <f t="shared" si="0"/>
        <v>102.18680504077093</v>
      </c>
    </row>
    <row r="39" spans="1:6" ht="30" x14ac:dyDescent="0.25">
      <c r="A39" s="30" t="s">
        <v>139</v>
      </c>
      <c r="B39" s="8" t="s">
        <v>140</v>
      </c>
      <c r="C39" s="28">
        <v>-1.8</v>
      </c>
      <c r="D39" s="28">
        <v>-1.8</v>
      </c>
      <c r="E39" s="26">
        <f t="shared" ref="E39" si="13">D39-C39</f>
        <v>0</v>
      </c>
      <c r="F39" s="12">
        <f t="shared" ref="F39" si="14">IF(C39=0,0,D39/C39*100)</f>
        <v>100</v>
      </c>
    </row>
    <row r="40" spans="1:6" ht="60" x14ac:dyDescent="0.25">
      <c r="A40" s="30" t="s">
        <v>13</v>
      </c>
      <c r="B40" s="8" t="s">
        <v>35</v>
      </c>
      <c r="C40" s="28">
        <v>14099.9</v>
      </c>
      <c r="D40" s="28">
        <v>14099.9</v>
      </c>
      <c r="E40" s="26">
        <f t="shared" si="12"/>
        <v>0</v>
      </c>
      <c r="F40" s="12">
        <f t="shared" si="0"/>
        <v>100</v>
      </c>
    </row>
    <row r="41" spans="1:6" s="5" customFormat="1" ht="28.5" x14ac:dyDescent="0.2">
      <c r="A41" s="15" t="s">
        <v>55</v>
      </c>
      <c r="B41" s="13" t="s">
        <v>56</v>
      </c>
      <c r="C41" s="23">
        <f>C42</f>
        <v>8913</v>
      </c>
      <c r="D41" s="23">
        <f t="shared" ref="D41:E41" si="15">D42</f>
        <v>8923</v>
      </c>
      <c r="E41" s="23">
        <f t="shared" si="15"/>
        <v>10.000000000000455</v>
      </c>
      <c r="F41" s="11">
        <f t="shared" si="0"/>
        <v>100.11219566924716</v>
      </c>
    </row>
    <row r="42" spans="1:6" s="5" customFormat="1" ht="14.25" x14ac:dyDescent="0.2">
      <c r="A42" s="15" t="s">
        <v>57</v>
      </c>
      <c r="B42" s="13" t="s">
        <v>58</v>
      </c>
      <c r="C42" s="24">
        <f>SUM(C43:C45)</f>
        <v>8913</v>
      </c>
      <c r="D42" s="24">
        <f t="shared" ref="D42:E42" si="16">SUM(D43:D45)</f>
        <v>8923</v>
      </c>
      <c r="E42" s="24">
        <f t="shared" si="16"/>
        <v>10.000000000000455</v>
      </c>
      <c r="F42" s="11">
        <f t="shared" si="0"/>
        <v>100.11219566924716</v>
      </c>
    </row>
    <row r="43" spans="1:6" ht="45" x14ac:dyDescent="0.25">
      <c r="A43" s="14" t="s">
        <v>113</v>
      </c>
      <c r="B43" s="8" t="s">
        <v>36</v>
      </c>
      <c r="C43" s="28">
        <v>2861.2</v>
      </c>
      <c r="D43" s="28">
        <v>2720.1</v>
      </c>
      <c r="E43" s="26">
        <f t="shared" ref="E43:E45" si="17">D43-C43</f>
        <v>-141.09999999999991</v>
      </c>
      <c r="F43" s="12">
        <f t="shared" si="0"/>
        <v>95.068502726128898</v>
      </c>
    </row>
    <row r="44" spans="1:6" ht="30" x14ac:dyDescent="0.25">
      <c r="A44" s="14" t="s">
        <v>114</v>
      </c>
      <c r="B44" s="8" t="s">
        <v>37</v>
      </c>
      <c r="C44" s="28">
        <v>6045.7</v>
      </c>
      <c r="D44" s="28">
        <v>6196.8</v>
      </c>
      <c r="E44" s="26">
        <f t="shared" si="17"/>
        <v>151.10000000000036</v>
      </c>
      <c r="F44" s="12">
        <f t="shared" si="0"/>
        <v>102.49929702102321</v>
      </c>
    </row>
    <row r="45" spans="1:6" ht="30" x14ac:dyDescent="0.25">
      <c r="A45" s="14" t="s">
        <v>161</v>
      </c>
      <c r="B45" s="8" t="s">
        <v>37</v>
      </c>
      <c r="C45" s="28">
        <v>6.1</v>
      </c>
      <c r="D45" s="28">
        <v>6.1</v>
      </c>
      <c r="E45" s="26">
        <f t="shared" si="17"/>
        <v>0</v>
      </c>
      <c r="F45" s="12">
        <f t="shared" si="0"/>
        <v>100</v>
      </c>
    </row>
    <row r="46" spans="1:6" s="5" customFormat="1" ht="28.5" x14ac:dyDescent="0.2">
      <c r="A46" s="15" t="s">
        <v>87</v>
      </c>
      <c r="B46" s="13" t="s">
        <v>88</v>
      </c>
      <c r="C46" s="24">
        <f>SUM(C47:C49)</f>
        <v>1533.8</v>
      </c>
      <c r="D46" s="24">
        <f t="shared" ref="D46:E46" si="18">SUM(D47:D49)</f>
        <v>3862</v>
      </c>
      <c r="E46" s="24">
        <f t="shared" si="18"/>
        <v>2328.2000000000003</v>
      </c>
      <c r="F46" s="11">
        <f t="shared" si="0"/>
        <v>251.79293258573477</v>
      </c>
    </row>
    <row r="47" spans="1:6" ht="75" x14ac:dyDescent="0.25">
      <c r="A47" s="14" t="s">
        <v>89</v>
      </c>
      <c r="B47" s="8" t="s">
        <v>90</v>
      </c>
      <c r="C47" s="16">
        <v>782.8</v>
      </c>
      <c r="D47" s="16">
        <v>2144.3000000000002</v>
      </c>
      <c r="E47" s="26">
        <f t="shared" ref="E47:E49" si="19">D47-C47</f>
        <v>1361.5000000000002</v>
      </c>
      <c r="F47" s="12">
        <f t="shared" si="0"/>
        <v>273.92692897291778</v>
      </c>
    </row>
    <row r="48" spans="1:6" ht="60" x14ac:dyDescent="0.25">
      <c r="A48" s="14" t="s">
        <v>91</v>
      </c>
      <c r="B48" s="8" t="s">
        <v>92</v>
      </c>
      <c r="C48" s="16">
        <v>751</v>
      </c>
      <c r="D48" s="16">
        <v>1700.6</v>
      </c>
      <c r="E48" s="26">
        <f t="shared" si="19"/>
        <v>949.59999999999991</v>
      </c>
      <c r="F48" s="12">
        <f t="shared" si="0"/>
        <v>226.44474034620507</v>
      </c>
    </row>
    <row r="49" spans="1:6" ht="75" x14ac:dyDescent="0.25">
      <c r="A49" s="14" t="s">
        <v>117</v>
      </c>
      <c r="B49" s="8" t="s">
        <v>118</v>
      </c>
      <c r="C49" s="16">
        <v>0</v>
      </c>
      <c r="D49" s="16">
        <v>17.100000000000001</v>
      </c>
      <c r="E49" s="26">
        <f t="shared" si="19"/>
        <v>17.100000000000001</v>
      </c>
      <c r="F49" s="12">
        <f t="shared" si="0"/>
        <v>0</v>
      </c>
    </row>
    <row r="50" spans="1:6" s="4" customFormat="1" ht="14.25" x14ac:dyDescent="0.2">
      <c r="A50" s="9" t="s">
        <v>59</v>
      </c>
      <c r="B50" s="13" t="s">
        <v>60</v>
      </c>
      <c r="C50" s="24">
        <f>SUM(C51:C71)</f>
        <v>22336.5</v>
      </c>
      <c r="D50" s="24">
        <f>SUM(D51:D71)</f>
        <v>23647</v>
      </c>
      <c r="E50" s="24">
        <f>SUM(E51:E71)</f>
        <v>1310.4999999999995</v>
      </c>
      <c r="F50" s="11">
        <f t="shared" si="0"/>
        <v>105.86707854856401</v>
      </c>
    </row>
    <row r="51" spans="1:6" s="5" customFormat="1" ht="105" x14ac:dyDescent="0.25">
      <c r="A51" s="14" t="s">
        <v>134</v>
      </c>
      <c r="B51" s="8" t="s">
        <v>94</v>
      </c>
      <c r="C51" s="16">
        <v>6.2</v>
      </c>
      <c r="D51" s="16">
        <v>9.6999999999999993</v>
      </c>
      <c r="E51" s="26">
        <f t="shared" ref="E51:E71" si="20">D51-C51</f>
        <v>3.4999999999999991</v>
      </c>
      <c r="F51" s="12">
        <f t="shared" si="0"/>
        <v>156.45161290322579</v>
      </c>
    </row>
    <row r="52" spans="1:6" s="5" customFormat="1" ht="105" x14ac:dyDescent="0.25">
      <c r="A52" s="14" t="s">
        <v>93</v>
      </c>
      <c r="B52" s="8" t="s">
        <v>94</v>
      </c>
      <c r="C52" s="16">
        <v>5.5</v>
      </c>
      <c r="D52" s="16">
        <v>9.1</v>
      </c>
      <c r="E52" s="26">
        <f t="shared" si="20"/>
        <v>3.5999999999999996</v>
      </c>
      <c r="F52" s="12">
        <f t="shared" si="0"/>
        <v>165.45454545454547</v>
      </c>
    </row>
    <row r="53" spans="1:6" s="5" customFormat="1" ht="135" x14ac:dyDescent="0.25">
      <c r="A53" s="14" t="s">
        <v>119</v>
      </c>
      <c r="B53" s="8" t="s">
        <v>96</v>
      </c>
      <c r="C53" s="16">
        <v>21.5</v>
      </c>
      <c r="D53" s="16">
        <v>57.7</v>
      </c>
      <c r="E53" s="26">
        <f t="shared" si="20"/>
        <v>36.200000000000003</v>
      </c>
      <c r="F53" s="12">
        <f t="shared" si="0"/>
        <v>268.37209302325584</v>
      </c>
    </row>
    <row r="54" spans="1:6" s="5" customFormat="1" ht="135" x14ac:dyDescent="0.25">
      <c r="A54" s="14" t="s">
        <v>95</v>
      </c>
      <c r="B54" s="8" t="s">
        <v>96</v>
      </c>
      <c r="C54" s="16">
        <v>0.7</v>
      </c>
      <c r="D54" s="16">
        <v>4.5</v>
      </c>
      <c r="E54" s="26">
        <f t="shared" si="20"/>
        <v>3.8</v>
      </c>
      <c r="F54" s="12">
        <f t="shared" si="0"/>
        <v>642.85714285714289</v>
      </c>
    </row>
    <row r="55" spans="1:6" s="5" customFormat="1" ht="105" x14ac:dyDescent="0.25">
      <c r="A55" s="14" t="s">
        <v>120</v>
      </c>
      <c r="B55" s="8" t="s">
        <v>121</v>
      </c>
      <c r="C55" s="16">
        <v>2.2000000000000002</v>
      </c>
      <c r="D55" s="16">
        <v>22.8</v>
      </c>
      <c r="E55" s="26">
        <f t="shared" si="20"/>
        <v>20.6</v>
      </c>
      <c r="F55" s="12">
        <f t="shared" si="0"/>
        <v>1036.3636363636363</v>
      </c>
    </row>
    <row r="56" spans="1:6" ht="105" x14ac:dyDescent="0.25">
      <c r="A56" s="14" t="s">
        <v>103</v>
      </c>
      <c r="B56" s="8" t="s">
        <v>104</v>
      </c>
      <c r="C56" s="16">
        <v>18.399999999999999</v>
      </c>
      <c r="D56" s="16">
        <v>46.9</v>
      </c>
      <c r="E56" s="26">
        <f t="shared" si="20"/>
        <v>28.5</v>
      </c>
      <c r="F56" s="12">
        <f t="shared" si="0"/>
        <v>254.89130434782612</v>
      </c>
    </row>
    <row r="57" spans="1:6" ht="120" x14ac:dyDescent="0.25">
      <c r="A57" s="14" t="s">
        <v>135</v>
      </c>
      <c r="B57" s="8" t="s">
        <v>136</v>
      </c>
      <c r="C57" s="16">
        <v>0</v>
      </c>
      <c r="D57" s="16">
        <v>0.5</v>
      </c>
      <c r="E57" s="26">
        <f t="shared" si="20"/>
        <v>0.5</v>
      </c>
      <c r="F57" s="12">
        <f t="shared" si="0"/>
        <v>0</v>
      </c>
    </row>
    <row r="58" spans="1:6" ht="150" x14ac:dyDescent="0.25">
      <c r="A58" s="14" t="s">
        <v>141</v>
      </c>
      <c r="B58" s="8" t="s">
        <v>142</v>
      </c>
      <c r="C58" s="16">
        <v>7</v>
      </c>
      <c r="D58" s="16">
        <v>9.5</v>
      </c>
      <c r="E58" s="26">
        <f t="shared" ref="E58:E60" si="21">D58-C58</f>
        <v>2.5</v>
      </c>
      <c r="F58" s="12">
        <f t="shared" ref="F58:F60" si="22">IF(C58=0,0,D58/C58*100)</f>
        <v>135.71428571428572</v>
      </c>
    </row>
    <row r="59" spans="1:6" ht="150" x14ac:dyDescent="0.25">
      <c r="A59" s="14" t="s">
        <v>162</v>
      </c>
      <c r="B59" s="8" t="s">
        <v>144</v>
      </c>
      <c r="C59" s="16">
        <v>51</v>
      </c>
      <c r="D59" s="16">
        <v>142</v>
      </c>
      <c r="E59" s="26">
        <f t="shared" ref="E59" si="23">D59-C59</f>
        <v>91</v>
      </c>
      <c r="F59" s="12">
        <f t="shared" ref="F59" si="24">IF(C59=0,0,D59/C59*100)</f>
        <v>278.43137254901961</v>
      </c>
    </row>
    <row r="60" spans="1:6" ht="150" x14ac:dyDescent="0.25">
      <c r="A60" s="14" t="s">
        <v>143</v>
      </c>
      <c r="B60" s="8" t="s">
        <v>144</v>
      </c>
      <c r="C60" s="16">
        <v>0</v>
      </c>
      <c r="D60" s="16">
        <v>10</v>
      </c>
      <c r="E60" s="26">
        <f t="shared" si="21"/>
        <v>10</v>
      </c>
      <c r="F60" s="12">
        <f t="shared" si="22"/>
        <v>0</v>
      </c>
    </row>
    <row r="61" spans="1:6" ht="105" x14ac:dyDescent="0.25">
      <c r="A61" s="14" t="s">
        <v>105</v>
      </c>
      <c r="B61" s="8" t="s">
        <v>97</v>
      </c>
      <c r="C61" s="16">
        <v>0.9</v>
      </c>
      <c r="D61" s="16">
        <v>2.5</v>
      </c>
      <c r="E61" s="26">
        <f t="shared" si="20"/>
        <v>1.6</v>
      </c>
      <c r="F61" s="12">
        <f t="shared" si="0"/>
        <v>277.77777777777777</v>
      </c>
    </row>
    <row r="62" spans="1:6" ht="105" x14ac:dyDescent="0.25">
      <c r="A62" s="14" t="s">
        <v>106</v>
      </c>
      <c r="B62" s="8" t="s">
        <v>98</v>
      </c>
      <c r="C62" s="16">
        <v>10717.6</v>
      </c>
      <c r="D62" s="16">
        <v>10759.5</v>
      </c>
      <c r="E62" s="26">
        <f t="shared" si="20"/>
        <v>41.899999999999636</v>
      </c>
      <c r="F62" s="12">
        <f t="shared" si="0"/>
        <v>100.39094573411957</v>
      </c>
    </row>
    <row r="63" spans="1:6" ht="120" x14ac:dyDescent="0.25">
      <c r="A63" s="14" t="s">
        <v>107</v>
      </c>
      <c r="B63" s="8" t="s">
        <v>108</v>
      </c>
      <c r="C63" s="16">
        <v>98.3</v>
      </c>
      <c r="D63" s="16">
        <v>169.6</v>
      </c>
      <c r="E63" s="26">
        <f t="shared" si="20"/>
        <v>71.3</v>
      </c>
      <c r="F63" s="12">
        <f t="shared" si="0"/>
        <v>172.53306205493388</v>
      </c>
    </row>
    <row r="64" spans="1:6" ht="120" x14ac:dyDescent="0.25">
      <c r="A64" s="14" t="s">
        <v>99</v>
      </c>
      <c r="B64" s="8" t="s">
        <v>108</v>
      </c>
      <c r="C64" s="16">
        <v>3.5</v>
      </c>
      <c r="D64" s="16">
        <v>13.9</v>
      </c>
      <c r="E64" s="26">
        <f t="shared" si="20"/>
        <v>10.4</v>
      </c>
      <c r="F64" s="12">
        <f t="shared" si="0"/>
        <v>397.14285714285717</v>
      </c>
    </row>
    <row r="65" spans="1:6" ht="90" x14ac:dyDescent="0.25">
      <c r="A65" s="14" t="s">
        <v>75</v>
      </c>
      <c r="B65" s="8" t="s">
        <v>76</v>
      </c>
      <c r="C65" s="28">
        <v>3989.6</v>
      </c>
      <c r="D65" s="28">
        <v>4585</v>
      </c>
      <c r="E65" s="26">
        <f t="shared" si="20"/>
        <v>595.40000000000009</v>
      </c>
      <c r="F65" s="12">
        <f t="shared" si="0"/>
        <v>114.92380188490074</v>
      </c>
    </row>
    <row r="66" spans="1:6" ht="90" x14ac:dyDescent="0.25">
      <c r="A66" s="14" t="s">
        <v>77</v>
      </c>
      <c r="B66" s="8" t="s">
        <v>78</v>
      </c>
      <c r="C66" s="28">
        <v>9</v>
      </c>
      <c r="D66" s="28">
        <v>28</v>
      </c>
      <c r="E66" s="26">
        <f t="shared" si="20"/>
        <v>19</v>
      </c>
      <c r="F66" s="12">
        <f t="shared" si="0"/>
        <v>311.11111111111114</v>
      </c>
    </row>
    <row r="67" spans="1:6" ht="90" x14ac:dyDescent="0.25">
      <c r="A67" s="14" t="s">
        <v>122</v>
      </c>
      <c r="B67" s="8" t="s">
        <v>79</v>
      </c>
      <c r="C67" s="16">
        <v>2.6</v>
      </c>
      <c r="D67" s="28">
        <v>3.8</v>
      </c>
      <c r="E67" s="26">
        <f t="shared" si="20"/>
        <v>1.1999999999999997</v>
      </c>
      <c r="F67" s="12">
        <f t="shared" si="0"/>
        <v>146.15384615384613</v>
      </c>
    </row>
    <row r="68" spans="1:6" ht="90" x14ac:dyDescent="0.25">
      <c r="A68" s="14" t="s">
        <v>80</v>
      </c>
      <c r="B68" s="8" t="s">
        <v>79</v>
      </c>
      <c r="C68" s="16">
        <v>0.6</v>
      </c>
      <c r="D68" s="28">
        <v>0.6</v>
      </c>
      <c r="E68" s="26">
        <f t="shared" si="20"/>
        <v>0</v>
      </c>
      <c r="F68" s="12">
        <f t="shared" si="0"/>
        <v>100</v>
      </c>
    </row>
    <row r="69" spans="1:6" ht="210" x14ac:dyDescent="0.25">
      <c r="A69" s="14" t="s">
        <v>123</v>
      </c>
      <c r="B69" s="8" t="s">
        <v>163</v>
      </c>
      <c r="C69" s="16">
        <v>5</v>
      </c>
      <c r="D69" s="28">
        <v>306.89999999999998</v>
      </c>
      <c r="E69" s="26">
        <f t="shared" si="20"/>
        <v>301.89999999999998</v>
      </c>
      <c r="F69" s="12">
        <f t="shared" si="0"/>
        <v>6138</v>
      </c>
    </row>
    <row r="70" spans="1:6" ht="210" x14ac:dyDescent="0.25">
      <c r="A70" s="14" t="s">
        <v>124</v>
      </c>
      <c r="B70" s="8" t="s">
        <v>163</v>
      </c>
      <c r="C70" s="16">
        <v>5.4</v>
      </c>
      <c r="D70" s="28">
        <v>73</v>
      </c>
      <c r="E70" s="26">
        <f t="shared" si="20"/>
        <v>67.599999999999994</v>
      </c>
      <c r="F70" s="12">
        <f t="shared" si="0"/>
        <v>1351.8518518518517</v>
      </c>
    </row>
    <row r="71" spans="1:6" ht="105" x14ac:dyDescent="0.25">
      <c r="A71" s="14" t="s">
        <v>164</v>
      </c>
      <c r="B71" s="8" t="s">
        <v>165</v>
      </c>
      <c r="C71" s="16">
        <v>7391.5</v>
      </c>
      <c r="D71" s="28">
        <v>7391.5</v>
      </c>
      <c r="E71" s="26">
        <f t="shared" si="20"/>
        <v>0</v>
      </c>
      <c r="F71" s="12">
        <f t="shared" si="0"/>
        <v>100</v>
      </c>
    </row>
    <row r="72" spans="1:6" s="4" customFormat="1" ht="14.25" x14ac:dyDescent="0.2">
      <c r="A72" s="9" t="s">
        <v>61</v>
      </c>
      <c r="B72" s="20" t="s">
        <v>62</v>
      </c>
      <c r="C72" s="23">
        <f>C73+C83+C86+C89</f>
        <v>17580.699999999997</v>
      </c>
      <c r="D72" s="23">
        <f t="shared" ref="D72:E72" si="25">D73+D83+D86+D89</f>
        <v>17761.699999999997</v>
      </c>
      <c r="E72" s="23">
        <f t="shared" si="25"/>
        <v>181.00000000000023</v>
      </c>
      <c r="F72" s="11">
        <f t="shared" si="0"/>
        <v>101.02953807300051</v>
      </c>
    </row>
    <row r="73" spans="1:6" s="4" customFormat="1" ht="42.75" x14ac:dyDescent="0.2">
      <c r="A73" s="9" t="s">
        <v>63</v>
      </c>
      <c r="B73" s="13" t="s">
        <v>64</v>
      </c>
      <c r="C73" s="23">
        <f>C74+C77+C80</f>
        <v>17987.899999999998</v>
      </c>
      <c r="D73" s="23">
        <f>D74+D77+D80</f>
        <v>17681.699999999997</v>
      </c>
      <c r="E73" s="23">
        <f>E74+E77+E80</f>
        <v>-306.19999999999982</v>
      </c>
      <c r="F73" s="11">
        <f t="shared" si="0"/>
        <v>98.297744594977729</v>
      </c>
    </row>
    <row r="74" spans="1:6" s="4" customFormat="1" ht="42.75" x14ac:dyDescent="0.2">
      <c r="A74" s="9" t="s">
        <v>125</v>
      </c>
      <c r="B74" s="13" t="s">
        <v>126</v>
      </c>
      <c r="C74" s="23">
        <f>C75</f>
        <v>6806.4</v>
      </c>
      <c r="D74" s="23">
        <f t="shared" ref="D74:E74" si="26">D75</f>
        <v>6500.1</v>
      </c>
      <c r="E74" s="23">
        <f t="shared" si="26"/>
        <v>-306.29999999999927</v>
      </c>
      <c r="F74" s="11">
        <f t="shared" si="0"/>
        <v>95.499823695345569</v>
      </c>
    </row>
    <row r="75" spans="1:6" s="4" customFormat="1" ht="30" x14ac:dyDescent="0.25">
      <c r="A75" s="30" t="s">
        <v>145</v>
      </c>
      <c r="B75" s="31" t="s">
        <v>146</v>
      </c>
      <c r="C75" s="25">
        <f>C76</f>
        <v>6806.4</v>
      </c>
      <c r="D75" s="25">
        <f t="shared" ref="D75:E75" si="27">D76</f>
        <v>6500.1</v>
      </c>
      <c r="E75" s="25">
        <f t="shared" si="27"/>
        <v>-306.29999999999927</v>
      </c>
      <c r="F75" s="12">
        <f t="shared" si="0"/>
        <v>95.499823695345569</v>
      </c>
    </row>
    <row r="76" spans="1:6" s="4" customFormat="1" ht="105" x14ac:dyDescent="0.25">
      <c r="A76" s="30" t="s">
        <v>147</v>
      </c>
      <c r="B76" s="32" t="s">
        <v>148</v>
      </c>
      <c r="C76" s="25">
        <v>6806.4</v>
      </c>
      <c r="D76" s="25">
        <v>6500.1</v>
      </c>
      <c r="E76" s="26">
        <f t="shared" ref="E76" si="28">D76-C76</f>
        <v>-306.29999999999927</v>
      </c>
      <c r="F76" s="12">
        <f t="shared" si="0"/>
        <v>95.499823695345569</v>
      </c>
    </row>
    <row r="77" spans="1:6" s="5" customFormat="1" ht="28.5" x14ac:dyDescent="0.2">
      <c r="A77" s="9" t="s">
        <v>65</v>
      </c>
      <c r="B77" s="13" t="s">
        <v>66</v>
      </c>
      <c r="C77" s="23">
        <f>C78</f>
        <v>2688.7</v>
      </c>
      <c r="D77" s="23">
        <f t="shared" ref="D77:E77" si="29">D78</f>
        <v>2688.7</v>
      </c>
      <c r="E77" s="23">
        <f t="shared" si="29"/>
        <v>0</v>
      </c>
      <c r="F77" s="11">
        <f t="shared" si="0"/>
        <v>100</v>
      </c>
    </row>
    <row r="78" spans="1:6" ht="45" x14ac:dyDescent="0.25">
      <c r="A78" s="30" t="s">
        <v>67</v>
      </c>
      <c r="B78" s="8" t="s">
        <v>68</v>
      </c>
      <c r="C78" s="25">
        <f t="shared" ref="C78:E78" si="30">C79</f>
        <v>2688.7</v>
      </c>
      <c r="D78" s="25">
        <f t="shared" si="30"/>
        <v>2688.7</v>
      </c>
      <c r="E78" s="25">
        <f t="shared" si="30"/>
        <v>0</v>
      </c>
      <c r="F78" s="12">
        <f t="shared" si="0"/>
        <v>100</v>
      </c>
    </row>
    <row r="79" spans="1:6" ht="75" x14ac:dyDescent="0.25">
      <c r="A79" s="30" t="s">
        <v>69</v>
      </c>
      <c r="B79" s="17" t="s">
        <v>38</v>
      </c>
      <c r="C79" s="28">
        <v>2688.7</v>
      </c>
      <c r="D79" s="28">
        <v>2688.7</v>
      </c>
      <c r="E79" s="26">
        <f t="shared" ref="E79:E81" si="31">D79-C79</f>
        <v>0</v>
      </c>
      <c r="F79" s="12">
        <f t="shared" si="0"/>
        <v>100</v>
      </c>
    </row>
    <row r="80" spans="1:6" s="4" customFormat="1" ht="14.25" x14ac:dyDescent="0.2">
      <c r="A80" s="9" t="s">
        <v>70</v>
      </c>
      <c r="B80" s="18" t="s">
        <v>71</v>
      </c>
      <c r="C80" s="23">
        <f>C81+C82</f>
        <v>8492.7999999999993</v>
      </c>
      <c r="D80" s="23">
        <f t="shared" ref="D80:E80" si="32">D81+D82</f>
        <v>8492.9</v>
      </c>
      <c r="E80" s="23">
        <f t="shared" si="32"/>
        <v>9.9999999999454303E-2</v>
      </c>
      <c r="F80" s="11">
        <f t="shared" si="0"/>
        <v>100.00117746797288</v>
      </c>
    </row>
    <row r="81" spans="1:6" s="6" customFormat="1" ht="75" x14ac:dyDescent="0.25">
      <c r="A81" s="30" t="s">
        <v>72</v>
      </c>
      <c r="B81" s="19" t="s">
        <v>39</v>
      </c>
      <c r="C81" s="28">
        <v>7992.8</v>
      </c>
      <c r="D81" s="28">
        <v>7992.9</v>
      </c>
      <c r="E81" s="26">
        <f t="shared" si="31"/>
        <v>9.9999999999454303E-2</v>
      </c>
      <c r="F81" s="12">
        <f t="shared" si="0"/>
        <v>100.00125112601341</v>
      </c>
    </row>
    <row r="82" spans="1:6" s="6" customFormat="1" ht="30" x14ac:dyDescent="0.25">
      <c r="A82" s="30" t="s">
        <v>149</v>
      </c>
      <c r="B82" s="19" t="s">
        <v>150</v>
      </c>
      <c r="C82" s="28">
        <v>500</v>
      </c>
      <c r="D82" s="28">
        <v>500</v>
      </c>
      <c r="E82" s="26">
        <f t="shared" ref="E82" si="33">D82-C82</f>
        <v>0</v>
      </c>
      <c r="F82" s="12">
        <f t="shared" ref="F82:F85" si="34">IF(C82=0,0,D82/C82*100)</f>
        <v>100</v>
      </c>
    </row>
    <row r="83" spans="1:6" s="4" customFormat="1" ht="14.25" x14ac:dyDescent="0.2">
      <c r="A83" s="9" t="s">
        <v>166</v>
      </c>
      <c r="B83" s="18" t="s">
        <v>167</v>
      </c>
      <c r="C83" s="35">
        <f>C84</f>
        <v>392</v>
      </c>
      <c r="D83" s="35">
        <f t="shared" ref="D83:E84" si="35">D84</f>
        <v>392</v>
      </c>
      <c r="E83" s="35">
        <f t="shared" si="35"/>
        <v>0</v>
      </c>
      <c r="F83" s="11">
        <f t="shared" si="34"/>
        <v>100</v>
      </c>
    </row>
    <row r="84" spans="1:6" s="4" customFormat="1" ht="28.5" x14ac:dyDescent="0.2">
      <c r="A84" s="9" t="s">
        <v>168</v>
      </c>
      <c r="B84" s="18" t="s">
        <v>169</v>
      </c>
      <c r="C84" s="35">
        <f>C85</f>
        <v>392</v>
      </c>
      <c r="D84" s="35">
        <f t="shared" si="35"/>
        <v>392</v>
      </c>
      <c r="E84" s="35">
        <f t="shared" si="35"/>
        <v>0</v>
      </c>
      <c r="F84" s="11">
        <f t="shared" si="34"/>
        <v>100</v>
      </c>
    </row>
    <row r="85" spans="1:6" s="6" customFormat="1" ht="30" x14ac:dyDescent="0.25">
      <c r="A85" s="30" t="s">
        <v>170</v>
      </c>
      <c r="B85" s="19" t="s">
        <v>169</v>
      </c>
      <c r="C85" s="28">
        <v>392</v>
      </c>
      <c r="D85" s="28">
        <v>392</v>
      </c>
      <c r="E85" s="26">
        <f t="shared" ref="E85" si="36">D85-C85</f>
        <v>0</v>
      </c>
      <c r="F85" s="12">
        <f t="shared" si="34"/>
        <v>100</v>
      </c>
    </row>
    <row r="86" spans="1:6" s="21" customFormat="1" ht="71.25" x14ac:dyDescent="0.2">
      <c r="A86" s="9" t="s">
        <v>127</v>
      </c>
      <c r="B86" s="18" t="s">
        <v>128</v>
      </c>
      <c r="C86" s="24">
        <f>C87</f>
        <v>0</v>
      </c>
      <c r="D86" s="24">
        <f t="shared" ref="D86:E87" si="37">D87</f>
        <v>487.4</v>
      </c>
      <c r="E86" s="24">
        <f t="shared" si="37"/>
        <v>487.4</v>
      </c>
      <c r="F86" s="11">
        <f t="shared" si="0"/>
        <v>0</v>
      </c>
    </row>
    <row r="87" spans="1:6" s="21" customFormat="1" ht="114" x14ac:dyDescent="0.2">
      <c r="A87" s="20" t="s">
        <v>129</v>
      </c>
      <c r="B87" s="18" t="s">
        <v>130</v>
      </c>
      <c r="C87" s="24">
        <f>C88</f>
        <v>0</v>
      </c>
      <c r="D87" s="24">
        <f t="shared" si="37"/>
        <v>487.4</v>
      </c>
      <c r="E87" s="24">
        <f t="shared" si="37"/>
        <v>487.4</v>
      </c>
      <c r="F87" s="11">
        <f t="shared" ref="F87:F92" si="38">IF(C87=0,0,D87/C87*100)</f>
        <v>0</v>
      </c>
    </row>
    <row r="88" spans="1:6" s="22" customFormat="1" ht="75" x14ac:dyDescent="0.25">
      <c r="A88" s="30" t="s">
        <v>171</v>
      </c>
      <c r="B88" s="19" t="s">
        <v>131</v>
      </c>
      <c r="C88" s="26">
        <v>0</v>
      </c>
      <c r="D88" s="26">
        <v>487.4</v>
      </c>
      <c r="E88" s="26">
        <f t="shared" ref="E88" si="39">D88-C88</f>
        <v>487.4</v>
      </c>
      <c r="F88" s="12">
        <f t="shared" si="38"/>
        <v>0</v>
      </c>
    </row>
    <row r="89" spans="1:6" s="21" customFormat="1" ht="42.75" x14ac:dyDescent="0.2">
      <c r="A89" s="9" t="s">
        <v>151</v>
      </c>
      <c r="B89" s="33" t="s">
        <v>152</v>
      </c>
      <c r="C89" s="24">
        <f>C90</f>
        <v>-799.2</v>
      </c>
      <c r="D89" s="24">
        <f t="shared" ref="D89:E89" si="40">D90</f>
        <v>-799.4</v>
      </c>
      <c r="E89" s="24">
        <f t="shared" si="40"/>
        <v>-0.19999999999993179</v>
      </c>
      <c r="F89" s="11">
        <f t="shared" si="38"/>
        <v>100.02502502502502</v>
      </c>
    </row>
    <row r="90" spans="1:6" s="5" customFormat="1" ht="57" x14ac:dyDescent="0.2">
      <c r="A90" s="9" t="s">
        <v>153</v>
      </c>
      <c r="B90" s="33" t="s">
        <v>154</v>
      </c>
      <c r="C90" s="35">
        <f>C91+C92</f>
        <v>-799.2</v>
      </c>
      <c r="D90" s="35">
        <f t="shared" ref="D90:E90" si="41">D91+D92</f>
        <v>-799.4</v>
      </c>
      <c r="E90" s="35">
        <f t="shared" si="41"/>
        <v>-0.19999999999993179</v>
      </c>
      <c r="F90" s="11">
        <f t="shared" si="38"/>
        <v>100.02502502502502</v>
      </c>
    </row>
    <row r="91" spans="1:6" ht="60" x14ac:dyDescent="0.25">
      <c r="A91" s="30" t="s">
        <v>155</v>
      </c>
      <c r="B91" s="34" t="s">
        <v>156</v>
      </c>
      <c r="C91" s="16">
        <v>-777.2</v>
      </c>
      <c r="D91" s="16">
        <v>-777.4</v>
      </c>
      <c r="E91" s="26">
        <f t="shared" ref="E91" si="42">D91-C91</f>
        <v>-0.19999999999993179</v>
      </c>
      <c r="F91" s="12">
        <f t="shared" ref="F91" si="43">IF(C91=0,0,D91/C91*100)</f>
        <v>100.02573340195573</v>
      </c>
    </row>
    <row r="92" spans="1:6" ht="60" x14ac:dyDescent="0.25">
      <c r="A92" s="30" t="s">
        <v>172</v>
      </c>
      <c r="B92" s="34" t="s">
        <v>156</v>
      </c>
      <c r="C92" s="28">
        <v>-22</v>
      </c>
      <c r="D92" s="28">
        <v>-22</v>
      </c>
      <c r="E92" s="26">
        <f t="shared" ref="E92" si="44">D92-C92</f>
        <v>0</v>
      </c>
      <c r="F92" s="12">
        <f t="shared" si="38"/>
        <v>100</v>
      </c>
    </row>
    <row r="99" spans="1:1" x14ac:dyDescent="0.25">
      <c r="A99" s="2"/>
    </row>
    <row r="100" spans="1:1" x14ac:dyDescent="0.25">
      <c r="A100" s="2"/>
    </row>
    <row r="101" spans="1:1" x14ac:dyDescent="0.25">
      <c r="A101" s="2"/>
    </row>
    <row r="102" spans="1:1" x14ac:dyDescent="0.25">
      <c r="A102" s="2"/>
    </row>
    <row r="103" spans="1:1" x14ac:dyDescent="0.25">
      <c r="A103" s="2"/>
    </row>
    <row r="104" spans="1:1" x14ac:dyDescent="0.25">
      <c r="A104" s="2"/>
    </row>
    <row r="105" spans="1:1" x14ac:dyDescent="0.25">
      <c r="A105" s="2"/>
    </row>
    <row r="106" spans="1:1" x14ac:dyDescent="0.25">
      <c r="A106" s="2"/>
    </row>
    <row r="107" spans="1:1" x14ac:dyDescent="0.25">
      <c r="A107" s="2"/>
    </row>
    <row r="108" spans="1:1" x14ac:dyDescent="0.25">
      <c r="A108" s="2"/>
    </row>
    <row r="109" spans="1:1" x14ac:dyDescent="0.25">
      <c r="A109" s="2"/>
    </row>
    <row r="110" spans="1:1" x14ac:dyDescent="0.25">
      <c r="A110" s="2"/>
    </row>
    <row r="111" spans="1:1" x14ac:dyDescent="0.25">
      <c r="A111" s="2"/>
    </row>
    <row r="112" spans="1:1" x14ac:dyDescent="0.25">
      <c r="A112" s="2"/>
    </row>
    <row r="113" spans="1:1" x14ac:dyDescent="0.25">
      <c r="A113" s="2"/>
    </row>
    <row r="114" spans="1:1" x14ac:dyDescent="0.25">
      <c r="A114" s="2"/>
    </row>
    <row r="115" spans="1:1" x14ac:dyDescent="0.25">
      <c r="A115" s="2"/>
    </row>
    <row r="116" spans="1:1" x14ac:dyDescent="0.25">
      <c r="A116" s="2"/>
    </row>
    <row r="117" spans="1:1" x14ac:dyDescent="0.25">
      <c r="A117" s="2"/>
    </row>
    <row r="119" spans="1:1" x14ac:dyDescent="0.25">
      <c r="A119" s="2"/>
    </row>
    <row r="120" spans="1:1" x14ac:dyDescent="0.25">
      <c r="A120" s="2"/>
    </row>
    <row r="121" spans="1:1" x14ac:dyDescent="0.25">
      <c r="A121" s="2"/>
    </row>
    <row r="122" spans="1:1" x14ac:dyDescent="0.25">
      <c r="A122" s="2"/>
    </row>
    <row r="125" spans="1:1" x14ac:dyDescent="0.25">
      <c r="A125" s="2"/>
    </row>
    <row r="126" spans="1:1" x14ac:dyDescent="0.25">
      <c r="A126" s="2"/>
    </row>
    <row r="134" spans="1:1" x14ac:dyDescent="0.25">
      <c r="A134" s="2"/>
    </row>
    <row r="135" spans="1:1" x14ac:dyDescent="0.25">
      <c r="A135" s="2"/>
    </row>
    <row r="136" spans="1:1" x14ac:dyDescent="0.25">
      <c r="A136" s="2"/>
    </row>
    <row r="137" spans="1:1" x14ac:dyDescent="0.25">
      <c r="A137" s="2"/>
    </row>
    <row r="138" spans="1:1" x14ac:dyDescent="0.25">
      <c r="A138" s="2"/>
    </row>
    <row r="139" spans="1:1" x14ac:dyDescent="0.25">
      <c r="A139" s="2"/>
    </row>
    <row r="140" spans="1:1" x14ac:dyDescent="0.25">
      <c r="A140" s="2"/>
    </row>
    <row r="141" spans="1:1" x14ac:dyDescent="0.25">
      <c r="A141" s="2"/>
    </row>
    <row r="142" spans="1:1" x14ac:dyDescent="0.25">
      <c r="A142" s="2"/>
    </row>
    <row r="143" spans="1:1" x14ac:dyDescent="0.25">
      <c r="A143" s="2"/>
    </row>
    <row r="144" spans="1:1" x14ac:dyDescent="0.25">
      <c r="A144" s="2"/>
    </row>
    <row r="145" spans="1:1" x14ac:dyDescent="0.25">
      <c r="A145" s="2"/>
    </row>
    <row r="146" spans="1:1" x14ac:dyDescent="0.25">
      <c r="A146" s="2"/>
    </row>
    <row r="147" spans="1:1" x14ac:dyDescent="0.25">
      <c r="A147" s="2"/>
    </row>
    <row r="148" spans="1:1" x14ac:dyDescent="0.25">
      <c r="A148" s="2"/>
    </row>
    <row r="149" spans="1:1" x14ac:dyDescent="0.25">
      <c r="A149" s="2"/>
    </row>
    <row r="151" spans="1:1" x14ac:dyDescent="0.25">
      <c r="A151" s="2"/>
    </row>
    <row r="152" spans="1:1" x14ac:dyDescent="0.25">
      <c r="A152" s="2"/>
    </row>
    <row r="153" spans="1:1" x14ac:dyDescent="0.25">
      <c r="A153" s="2"/>
    </row>
    <row r="154" spans="1:1" x14ac:dyDescent="0.25">
      <c r="A154" s="2"/>
    </row>
    <row r="157" spans="1:1" x14ac:dyDescent="0.25">
      <c r="A157" s="2"/>
    </row>
    <row r="158" spans="1:1" x14ac:dyDescent="0.25">
      <c r="A158" s="2"/>
    </row>
  </sheetData>
  <mergeCells count="7">
    <mergeCell ref="A1:B1"/>
    <mergeCell ref="A2:F2"/>
    <mergeCell ref="A4:A5"/>
    <mergeCell ref="B4:B5"/>
    <mergeCell ref="C4:C5"/>
    <mergeCell ref="D4:D5"/>
    <mergeCell ref="E4:F4"/>
  </mergeCells>
  <pageMargins left="0.70866141732283472" right="0.31496062992125984" top="0.74803149606299213" bottom="0.35433070866141736" header="0.31496062992125984" footer="0.31496062992125984"/>
  <pageSetup paperSize="9" scale="67"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9 месяцев</vt:lpstr>
      <vt:lpstr>'9 месяцев'!Заголовки_для_печати</vt:lpstr>
      <vt:lpstr>'9 месяцев'!Область_печати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2024-10-14T06:51:46Z</dcterms:modified>
</cp:coreProperties>
</file>