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408" windowWidth="14808" windowHeight="7716"/>
  </bookViews>
  <sheets>
    <sheet name="1 квартал" sheetId="3" r:id="rId1"/>
  </sheets>
  <definedNames>
    <definedName name="_xlnm.Print_Titles" localSheetId="0">'1 квартал'!$4:$5</definedName>
    <definedName name="_xlnm.Print_Area" localSheetId="0">'1 квартал'!$A$1:$F$81</definedName>
  </definedNames>
  <calcPr calcId="162913"/>
</workbook>
</file>

<file path=xl/calcChain.xml><?xml version="1.0" encoding="utf-8"?>
<calcChain xmlns="http://schemas.openxmlformats.org/spreadsheetml/2006/main">
  <c r="F67" i="3" l="1"/>
  <c r="E67" i="3"/>
  <c r="E66" i="3"/>
  <c r="D66" i="3"/>
  <c r="C66" i="3"/>
  <c r="F78" i="3"/>
  <c r="E78" i="3"/>
  <c r="F77" i="3"/>
  <c r="E77" i="3"/>
  <c r="D76" i="3"/>
  <c r="D75" i="3" s="1"/>
  <c r="C76" i="3"/>
  <c r="C75" i="3" s="1"/>
  <c r="E69" i="3"/>
  <c r="E68" i="3" s="1"/>
  <c r="F69" i="3"/>
  <c r="D68" i="3"/>
  <c r="C68" i="3"/>
  <c r="E76" i="3" l="1"/>
  <c r="E75" i="3" s="1"/>
  <c r="F66" i="3"/>
  <c r="F68" i="3"/>
  <c r="E54" i="3"/>
  <c r="F54" i="3"/>
  <c r="D8" i="3"/>
  <c r="C8" i="3"/>
  <c r="E14" i="3"/>
  <c r="F14" i="3"/>
  <c r="E15" i="3"/>
  <c r="F15" i="3"/>
  <c r="E16" i="3"/>
  <c r="F16" i="3"/>
  <c r="D80" i="3" l="1"/>
  <c r="C80" i="3"/>
  <c r="F75" i="3"/>
  <c r="F76" i="3"/>
  <c r="E56" i="3"/>
  <c r="F56" i="3"/>
  <c r="E55" i="3"/>
  <c r="F55" i="3"/>
  <c r="F49" i="3"/>
  <c r="E49" i="3"/>
  <c r="F22" i="3"/>
  <c r="E22" i="3"/>
  <c r="D79" i="3" l="1"/>
  <c r="C79" i="3"/>
  <c r="F81" i="3"/>
  <c r="E81" i="3"/>
  <c r="D47" i="3"/>
  <c r="C47" i="3"/>
  <c r="E63" i="3"/>
  <c r="F63" i="3"/>
  <c r="F62" i="3"/>
  <c r="E62" i="3"/>
  <c r="E52" i="3"/>
  <c r="F52" i="3"/>
  <c r="F50" i="3"/>
  <c r="E50" i="3"/>
  <c r="D44" i="3"/>
  <c r="C44" i="3"/>
  <c r="E12" i="3"/>
  <c r="F12" i="3"/>
  <c r="E13" i="3"/>
  <c r="F13" i="3"/>
  <c r="E80" i="3" l="1"/>
  <c r="E79" i="3" s="1"/>
  <c r="F79" i="3"/>
  <c r="F80" i="3"/>
  <c r="D26" i="3" l="1"/>
  <c r="C26" i="3"/>
  <c r="D20" i="3"/>
  <c r="C20" i="3"/>
  <c r="E11" i="3"/>
  <c r="F11" i="3"/>
  <c r="F51" i="3" l="1"/>
  <c r="E51" i="3"/>
  <c r="F48" i="3"/>
  <c r="E48" i="3"/>
  <c r="E45" i="3"/>
  <c r="F45" i="3"/>
  <c r="E46" i="3"/>
  <c r="F46" i="3"/>
  <c r="D24" i="3"/>
  <c r="C24" i="3"/>
  <c r="F24" i="3" s="1"/>
  <c r="E25" i="3"/>
  <c r="E24" i="3" s="1"/>
  <c r="F25" i="3"/>
  <c r="D17" i="3"/>
  <c r="C17" i="3"/>
  <c r="E44" i="3" l="1"/>
  <c r="F44" i="3"/>
  <c r="E57" i="3" l="1"/>
  <c r="F57" i="3"/>
  <c r="E58" i="3"/>
  <c r="F58" i="3"/>
  <c r="E59" i="3"/>
  <c r="F59" i="3"/>
  <c r="E60" i="3"/>
  <c r="F60" i="3"/>
  <c r="E61" i="3"/>
  <c r="F61" i="3"/>
  <c r="F53" i="3"/>
  <c r="E53" i="3"/>
  <c r="E47" i="3" l="1"/>
  <c r="D40" i="3"/>
  <c r="D39" i="3" s="1"/>
  <c r="C40" i="3"/>
  <c r="C39" i="3" s="1"/>
  <c r="F42" i="3"/>
  <c r="E42" i="3"/>
  <c r="F21" i="3" l="1"/>
  <c r="E21" i="3"/>
  <c r="F23" i="3"/>
  <c r="E23" i="3"/>
  <c r="E20" i="3" l="1"/>
  <c r="F74" i="3"/>
  <c r="E74" i="3"/>
  <c r="E73" i="3" s="1"/>
  <c r="D73" i="3"/>
  <c r="C73" i="3"/>
  <c r="F72" i="3"/>
  <c r="E72" i="3"/>
  <c r="E71" i="3" s="1"/>
  <c r="E70" i="3" s="1"/>
  <c r="D71" i="3"/>
  <c r="D70" i="3" s="1"/>
  <c r="C71" i="3"/>
  <c r="C70" i="3" s="1"/>
  <c r="F43" i="3"/>
  <c r="E43" i="3"/>
  <c r="F41" i="3"/>
  <c r="E41" i="3"/>
  <c r="F38" i="3"/>
  <c r="E38" i="3"/>
  <c r="F37" i="3"/>
  <c r="E37" i="3"/>
  <c r="F36" i="3"/>
  <c r="E36" i="3"/>
  <c r="F35" i="3"/>
  <c r="E35" i="3"/>
  <c r="D34" i="3"/>
  <c r="D33" i="3" s="1"/>
  <c r="D7" i="3" s="1"/>
  <c r="C34" i="3"/>
  <c r="C33" i="3" s="1"/>
  <c r="C7" i="3" s="1"/>
  <c r="F32" i="3"/>
  <c r="E32" i="3"/>
  <c r="F31" i="3"/>
  <c r="E31" i="3"/>
  <c r="F30" i="3"/>
  <c r="E30" i="3"/>
  <c r="F29" i="3"/>
  <c r="E29" i="3"/>
  <c r="F28" i="3"/>
  <c r="E28" i="3"/>
  <c r="F27" i="3"/>
  <c r="E27" i="3"/>
  <c r="F19" i="3"/>
  <c r="E19" i="3"/>
  <c r="F18" i="3"/>
  <c r="E18" i="3"/>
  <c r="F17" i="3"/>
  <c r="F10" i="3"/>
  <c r="E10" i="3"/>
  <c r="F9" i="3"/>
  <c r="E9" i="3"/>
  <c r="D65" i="3" l="1"/>
  <c r="D64" i="3" s="1"/>
  <c r="C65" i="3"/>
  <c r="E65" i="3"/>
  <c r="E64" i="3" s="1"/>
  <c r="C64" i="3"/>
  <c r="E8" i="3"/>
  <c r="E26" i="3"/>
  <c r="E17" i="3"/>
  <c r="E40" i="3"/>
  <c r="E39" i="3" s="1"/>
  <c r="F39" i="3"/>
  <c r="E34" i="3"/>
  <c r="E33" i="3" s="1"/>
  <c r="F40" i="3"/>
  <c r="F71" i="3"/>
  <c r="F47" i="3"/>
  <c r="F33" i="3"/>
  <c r="F8" i="3"/>
  <c r="F20" i="3"/>
  <c r="F26" i="3"/>
  <c r="F34" i="3"/>
  <c r="F73" i="3"/>
  <c r="E7" i="3" l="1"/>
  <c r="F7" i="3"/>
  <c r="F70" i="3"/>
  <c r="F64" i="3" l="1"/>
  <c r="E6" i="3"/>
  <c r="C6" i="3"/>
  <c r="F65" i="3"/>
  <c r="D6" i="3" l="1"/>
  <c r="F6" i="3" s="1"/>
</calcChain>
</file>

<file path=xl/sharedStrings.xml><?xml version="1.0" encoding="utf-8"?>
<sst xmlns="http://schemas.openxmlformats.org/spreadsheetml/2006/main" count="160" uniqueCount="155">
  <si>
    <t>Код бюджетной классификации Российской Федерации</t>
  </si>
  <si>
    <t>ВСЕГО ДОХОДОВ</t>
  </si>
  <si>
    <t>182 1 01 02010 01 0000 110</t>
  </si>
  <si>
    <t>182 1 01 02030 01 0000 110</t>
  </si>
  <si>
    <t>182 1 05 03010 01 0000 110</t>
  </si>
  <si>
    <t>182 1 05 04020 02 0000 110</t>
  </si>
  <si>
    <t>182 1 06 06033 05 0000 110</t>
  </si>
  <si>
    <t>005 1 11 05013 05 0000 120</t>
  </si>
  <si>
    <t>005 1 11 05013 13 0000 120</t>
  </si>
  <si>
    <t>042 1 11 05025 05 0000 120</t>
  </si>
  <si>
    <t>048 1 12 01010 01 0000 120</t>
  </si>
  <si>
    <t>048 1 12 01030 01 0000 120</t>
  </si>
  <si>
    <t>048 1 12 01070 01 0000 120</t>
  </si>
  <si>
    <t>Исполнено, тыс.руб.</t>
  </si>
  <si>
    <t>Показатели исполнения</t>
  </si>
  <si>
    <t>процент исполнения, %</t>
  </si>
  <si>
    <t>отклонение ("-" неисполнено, "+" перевыполнение плана), тыс.руб.</t>
  </si>
  <si>
    <t>042 1 11 09045 05 0000 120</t>
  </si>
  <si>
    <t>048 1 12 01041 01 0000 120</t>
  </si>
  <si>
    <t>Наименование статьи дохода</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</si>
  <si>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</si>
  <si>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t>
  </si>
  <si>
    <t>Земельный налог с организаций, обладающих земельным участком, расположенным в границах межселенных территорий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</si>
  <si>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</si>
  <si>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</si>
  <si>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</si>
  <si>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</si>
  <si>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</si>
  <si>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</si>
  <si>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</si>
  <si>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</si>
  <si>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t>
  </si>
  <si>
    <t>Плата за выбросы загрязняющих веществ, образующихся при сжигании на факельных установках и (или) рассеивании попутного нефтяного газа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</si>
  <si>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</si>
  <si>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</si>
  <si>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</si>
  <si>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</si>
  <si>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000 8 50 00000 00 0000 000</t>
  </si>
  <si>
    <t>000 1 00 00000 00 0000 000</t>
  </si>
  <si>
    <t>Налоговые и неналоговые доходы</t>
  </si>
  <si>
    <t>000 1 01 00000 00 0000 000</t>
  </si>
  <si>
    <t>Налоги на прибыль, доходы</t>
  </si>
  <si>
    <t>000 1 05 00000 00 0000 000</t>
  </si>
  <si>
    <t>Налоги на совокупный доход</t>
  </si>
  <si>
    <t>000 1 06 00000 00 0000 000</t>
  </si>
  <si>
    <t>Налоги на имущество</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</si>
  <si>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</si>
  <si>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</si>
  <si>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</si>
  <si>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</si>
  <si>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</si>
  <si>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</si>
  <si>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</si>
  <si>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Доходы от оказания платных услуг и компенсации затрат государства</t>
  </si>
  <si>
    <t>000 1 13 02000 00 0000 130</t>
  </si>
  <si>
    <t>Доходы от компенсации затрат государства</t>
  </si>
  <si>
    <t>000 1 16 00000 00 0000 000</t>
  </si>
  <si>
    <t>Штрафы, санкции, возмещение ущерба</t>
  </si>
  <si>
    <t>000 2 00 00000 00 0000 000</t>
  </si>
  <si>
    <t xml:space="preserve">Безвозмездные поступления </t>
  </si>
  <si>
    <t>000 2 02 00000 00 0000 000</t>
  </si>
  <si>
    <t>Безвозмездные поступления от других бюджетов бюджетной системы Российской Федерации</t>
  </si>
  <si>
    <t>000 2 02 30000 00 0000 150</t>
  </si>
  <si>
    <t>Субвенции бюджетам бюджетной системы Российской Федерации</t>
  </si>
  <si>
    <t>000 2 02 30024 05 0000 150</t>
  </si>
  <si>
    <t>Субвенции бюджетам муниципальных районов на выполнение передаваемых полномочий субъектов Российской Федерации</t>
  </si>
  <si>
    <t>034 2 02 30024 05 0000 150</t>
  </si>
  <si>
    <t>000 2 02 40000 00 0000 150</t>
  </si>
  <si>
    <t>Иные межбюджетные трансферты</t>
  </si>
  <si>
    <t>046 2 02 40014 05 0000 150</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</si>
  <si>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</si>
  <si>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</si>
  <si>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</si>
  <si>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</si>
  <si>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</si>
  <si>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000 1 08 00000 00 0000 000</t>
  </si>
  <si>
    <t>182 1 08 03010 01 0000 110</t>
  </si>
  <si>
    <t>Государственная пошлина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</si>
  <si>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</si>
  <si>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000 1 14 00000 00 0000 000 </t>
  </si>
  <si>
    <t>Доходы от продажи материальных и нематериальных активов</t>
  </si>
  <si>
    <t>005 1 14 06013 05 0000 430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</si>
  <si>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</si>
  <si>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</si>
  <si>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</si>
  <si>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</si>
  <si>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</si>
  <si>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</si>
  <si>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</si>
  <si>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</si>
  <si>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</si>
  <si>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010 1 16 01203 01 0000 140</t>
  </si>
  <si>
    <t>182 1 01 02080 01 0000 110</t>
  </si>
  <si>
    <t>009 1 16 01083 01 0000 140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</si>
  <si>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</si>
  <si>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009 1 16 01173 01 0000 140</t>
  </si>
  <si>
    <t>009 1 16 01193 01 0000 140</t>
  </si>
  <si>
    <t>009 1 16 01203 01 0000 140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</si>
  <si>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</si>
  <si>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182 1 01 02130 01 0000 110</t>
  </si>
  <si>
    <t>182 1 01 02140 01 0000 110</t>
  </si>
  <si>
    <t>034 1 13 02065 05 0000 130</t>
  </si>
  <si>
    <t>034 1 13 02995 05 0000 130</t>
  </si>
  <si>
    <t>034 1 11 05035 05 0000 120</t>
  </si>
  <si>
    <t>042 1 11 05075 05 0000 120</t>
  </si>
  <si>
    <t>009 1 16 01063 01 0000 140</t>
  </si>
  <si>
    <t>009 1 16 01073 01 0000 140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</si>
  <si>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</si>
  <si>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048 1 16 10123 01 0000 140</t>
  </si>
  <si>
    <t>019 1 16 11050 01 0000 140</t>
  </si>
  <si>
    <t>182 1 06 06043 05 0000 110</t>
  </si>
  <si>
    <t>Земельный налог с физических лиц, обладающих земельным участком, расположенным в границах межселенных территорий</t>
  </si>
  <si>
    <t>046 1 13 02995 05 0000 130</t>
  </si>
  <si>
    <t>009 1 16 01053 01 0000 140</t>
  </si>
  <si>
    <t>009 1 16 01153 01 0000 140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</si>
  <si>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</si>
  <si>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040 1 16 01154 01 0000 140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</si>
  <si>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</si>
  <si>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000 2 19 00000 00 0000 000</t>
  </si>
  <si>
    <t>Возврат остатков субсидий, субвенций и иных межбюджетных трансфертов, имеющих целевое назначение,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</si>
  <si>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</si>
  <si>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</si>
  <si>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</si>
  <si>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046 2 19 60010 05 0000 150</t>
  </si>
  <si>
    <t>Кассовый план на первый квартал 
2025 года, тыс.руб.</t>
  </si>
  <si>
    <t>Сведения об исполнении районного бюджета по доходам в разрезе видов доходов за первый квартал 2025 года в сравнении с запланированными значениями на соответствующий период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</si>
  <si>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</si>
  <si>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</si>
  <si>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</si>
  <si>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</si>
  <si>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</si>
  <si>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</si>
  <si>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</si>
  <si>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</si>
  <si>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</si>
  <si>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182 1 01 02230 01 0000 110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</si>
  <si>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</si>
  <si>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009 1 16 01143 01 0000 140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</si>
  <si>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</si>
  <si>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</si>
  <si>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000 2 02 20000 00 0000 150</t>
  </si>
  <si>
    <t>Субсидии бюджетам бюджетной системы Российской Федерации (межбюджетные субсидии)</t>
  </si>
  <si>
    <t>000 2 02 29999 05 0000 150</t>
  </si>
  <si>
    <t>Прочие субсидии бюджетам муниципальных районов</t>
  </si>
  <si>
    <t>034 2 02 29999 05 0000 150</t>
  </si>
  <si>
    <t>Субсидии местным бюджетам на софинансирование расходных обязательств, возникающих при выполнении полномочий по созданию условий для обеспечения поселений услугами связи</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</si>
  <si>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</si>
  <si>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</si>
  <si>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</si>
  <si>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</si>
  <si>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034 2 18 60010 05 0000 150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</si>
  <si>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</si>
  <si>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040 2 18 60010 05 0000 150</t>
  </si>
  <si>
    <t>034 2 02 25576 05 0000 150</t>
  </si>
  <si>
    <t>Субсидии бюджетам муниципальных районов на обеспечение комплексного развития сельских территорий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</si>
</sst>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0_р_._-;\-* #,##0.0_р_._-;_-* &quot;-&quot;??_р_._-;_-@_-"/>
    <numFmt numFmtId="167" formatCode="#,##0.0"/>
    <numFmt numFmtId="168" formatCode="_-* #,##0.0\ _₽_-;\-* #,##0.0\ _₽_-;_-* &quot;-&quot;?\ _₽_-;_-@_-"/>
  </numFmts>
  <fonts count="8" x14ac:knownFonts="1">
    <font>
      <sz val="11"/>
      <color theme="1"/>
      <name val="Calibri"/>
      <family val="2"/>
      <scheme val="minor"/>
    </font>
    <font>
      <sz val="11"/>
      <color theme="1"/>
      <name val="Calibri"/>
      <family val="2"/>
      <scheme val="minor"/>
    </font>
    <font>
      <sz val="11"/>
      <name val="Times New Roman"/>
      <family val="1"/>
      <charset val="204"/>
    </font>
    <font>
      <b/>
      <sz val="11"/>
      <name val="Times New Roman"/>
      <family val="1"/>
      <charset val="204"/>
    </font>
    <font>
      <sz val="10"/>
      <name val="Arial"/>
      <family val="2"/>
      <charset val="204"/>
    </font>
    <font>
      <sz val="10"/>
      <name val="Arial Cyr"/>
      <charset val="204"/>
    </font>
    <font>
      <b/>
      <sz val="11"/>
      <color rgb="FFFF0000"/>
      <name val="Times New Roman"/>
      <family val="1"/>
      <charset val="204"/>
    </font>
    <font>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4" fillId="0" borderId="0"/>
    <xf numFmtId="0" fontId="5" fillId="0" borderId="0"/>
  </cellStyleXfs>
  <cellXfs count="41">
    <xf numFmtId="0" fontId="0" fillId="0" borderId="0" xfId="0"/>
    <xf numFmtId="166" fontId="2" fillId="0" borderId="1" xfId="1" applyNumberFormat="1" applyFont="1" applyFill="1" applyBorder="1" applyAlignment="1">
      <alignment horizontal="center" vertical="center" wrapText="1"/>
    </xf>
    <xf numFmtId="0" fontId="7" fillId="2" borderId="0" xfId="0" applyFont="1" applyFill="1"/>
    <xf numFmtId="0" fontId="6" fillId="2" borderId="0" xfId="0" applyFont="1" applyFill="1" applyBorder="1" applyAlignment="1">
      <alignment wrapText="1"/>
    </xf>
    <xf numFmtId="0" fontId="6" fillId="2" borderId="0" xfId="0" applyFont="1" applyFill="1" applyBorder="1" applyAlignment="1">
      <alignment horizontal="center" wrapText="1"/>
    </xf>
    <xf numFmtId="0" fontId="6" fillId="0" borderId="0" xfId="0" applyFont="1" applyFill="1"/>
    <xf numFmtId="0" fontId="7" fillId="0" borderId="0" xfId="0" applyFont="1" applyFill="1"/>
    <xf numFmtId="0" fontId="7" fillId="2" borderId="0" xfId="0" applyFont="1" applyFill="1" applyAlignment="1">
      <alignment horizontal="center"/>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0" fontId="6" fillId="2" borderId="0" xfId="0" applyFont="1" applyFill="1" applyBorder="1" applyAlignment="1">
      <alignment horizontal="center" wrapText="1"/>
    </xf>
    <xf numFmtId="0" fontId="3" fillId="2" borderId="0" xfId="0" applyFont="1" applyFill="1" applyBorder="1" applyAlignment="1">
      <alignment horizont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Font="1" applyFill="1" applyBorder="1" applyAlignment="1">
      <alignment wrapText="1"/>
    </xf>
    <xf numFmtId="0" fontId="3" fillId="0" borderId="1" xfId="0" applyFont="1" applyFill="1" applyBorder="1" applyAlignment="1">
      <alignment horizontal="center"/>
    </xf>
    <xf numFmtId="0" fontId="3" fillId="0" borderId="1" xfId="0" applyFont="1" applyFill="1" applyBorder="1" applyAlignment="1"/>
    <xf numFmtId="168" fontId="3" fillId="0" borderId="1" xfId="1" applyNumberFormat="1" applyFont="1" applyFill="1" applyBorder="1" applyAlignment="1"/>
    <xf numFmtId="165" fontId="3" fillId="0" borderId="1" xfId="1" applyNumberFormat="1" applyFont="1" applyFill="1" applyBorder="1" applyAlignment="1"/>
    <xf numFmtId="168" fontId="2" fillId="0" borderId="1" xfId="0" applyNumberFormat="1" applyFont="1" applyFill="1" applyBorder="1"/>
    <xf numFmtId="168" fontId="2" fillId="0" borderId="1" xfId="0" applyNumberFormat="1" applyFont="1" applyFill="1" applyBorder="1" applyAlignment="1"/>
    <xf numFmtId="165" fontId="2" fillId="0" borderId="1" xfId="1" applyNumberFormat="1" applyFont="1" applyFill="1" applyBorder="1" applyAlignment="1"/>
    <xf numFmtId="168" fontId="2" fillId="0" borderId="1" xfId="1" applyNumberFormat="1" applyFont="1" applyFill="1" applyBorder="1" applyAlignment="1">
      <alignment horizontal="right"/>
    </xf>
    <xf numFmtId="0" fontId="3" fillId="0" borderId="1" xfId="0" applyFont="1" applyFill="1" applyBorder="1" applyAlignment="1">
      <alignment wrapText="1"/>
    </xf>
    <xf numFmtId="168" fontId="3" fillId="0" borderId="1" xfId="0" applyNumberFormat="1" applyFont="1" applyFill="1" applyBorder="1" applyAlignment="1"/>
    <xf numFmtId="0" fontId="3" fillId="0" borderId="1" xfId="2" applyFont="1" applyFill="1" applyBorder="1" applyAlignment="1">
      <alignment horizontal="center"/>
    </xf>
    <xf numFmtId="0" fontId="2" fillId="0" borderId="1" xfId="2" applyFont="1" applyFill="1" applyBorder="1" applyAlignment="1">
      <alignment horizontal="center"/>
    </xf>
    <xf numFmtId="0" fontId="2" fillId="0" borderId="1" xfId="0" applyFont="1" applyFill="1" applyBorder="1" applyAlignment="1">
      <alignment horizontal="left" wrapText="1"/>
    </xf>
    <xf numFmtId="168" fontId="2" fillId="0" borderId="1" xfId="1" applyNumberFormat="1" applyFont="1" applyFill="1" applyBorder="1" applyAlignment="1"/>
    <xf numFmtId="167" fontId="2" fillId="0" borderId="4" xfId="0" applyNumberFormat="1" applyFont="1" applyFill="1" applyBorder="1" applyAlignment="1" applyProtection="1">
      <alignment wrapText="1"/>
      <protection locked="0"/>
    </xf>
    <xf numFmtId="0" fontId="3" fillId="0" borderId="1" xfId="3" applyFont="1" applyFill="1" applyBorder="1" applyAlignment="1">
      <alignment wrapText="1"/>
    </xf>
    <xf numFmtId="0" fontId="2" fillId="0" borderId="1" xfId="3" applyFont="1" applyFill="1" applyBorder="1" applyAlignment="1">
      <alignment wrapText="1"/>
    </xf>
    <xf numFmtId="0" fontId="3" fillId="0" borderId="1" xfId="0" applyFont="1" applyFill="1" applyBorder="1" applyAlignment="1">
      <alignment horizontal="center" wrapText="1"/>
    </xf>
    <xf numFmtId="0" fontId="3" fillId="0" borderId="1" xfId="0" applyFont="1" applyFill="1" applyBorder="1" applyAlignment="1" applyProtection="1">
      <alignment horizontal="left" wrapText="1"/>
    </xf>
    <xf numFmtId="0" fontId="3" fillId="0" borderId="0" xfId="0" applyFont="1" applyFill="1"/>
    <xf numFmtId="0" fontId="2" fillId="0" borderId="1" xfId="0" applyFont="1" applyFill="1" applyBorder="1" applyAlignment="1" applyProtection="1">
      <alignment horizontal="left" wrapText="1"/>
    </xf>
    <xf numFmtId="0" fontId="2" fillId="0" borderId="0" xfId="0" applyFont="1" applyFill="1"/>
  </cellXfs>
  <cellStyles count="4">
    <cellStyle name="Обычный" xfId="0" builtinId="0"/>
    <cellStyle name="Обычный_Лист1" xfId="2"/>
    <cellStyle name="Обычный_Лист3"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9"/>
  <sheetViews>
    <sheetView tabSelected="1" zoomScale="90" zoomScaleNormal="90" workbookViewId="0">
      <pane ySplit="5" topLeftCell="A6" activePane="bottomLeft" state="frozen"/>
      <selection pane="bottomLeft" activeCell="A8" sqref="A8"/>
    </sheetView>
  </sheetViews>
  <sheetFormatPr defaultColWidth="9.109375" defaultRowHeight="13.8" x14ac:dyDescent="0.25"/>
  <cols>
    <col min="1" max="1" width="26.44140625" style="7" customWidth="1"/>
    <col min="2" max="2" width="75.77734375" style="2" customWidth="1"/>
    <col min="3" max="5" width="15.88671875" style="2" customWidth="1"/>
    <col min="6" max="6" width="11.77734375" style="2" customWidth="1"/>
    <col min="7" max="98" width="9.109375" style="2" customWidth="1"/>
    <col min="99" max="16384" width="9.109375" style="2"/>
  </cols>
  <sheetData>
    <row r="1" spans="1:6" x14ac:dyDescent="0.25">
      <c r="A1" s="10"/>
      <c r="B1" s="10"/>
      <c r="D1" s="3"/>
      <c r="F1" s="3"/>
    </row>
    <row r="2" spans="1:6" ht="30" customHeight="1" x14ac:dyDescent="0.25">
      <c r="A2" s="11" t="s">
        <v>125</v>
      </c>
      <c r="B2" s="11"/>
      <c r="C2" s="11"/>
      <c r="D2" s="11"/>
      <c r="E2" s="11"/>
      <c r="F2" s="11"/>
    </row>
    <row r="3" spans="1:6" x14ac:dyDescent="0.25">
      <c r="A3" s="4"/>
      <c r="B3" s="4"/>
      <c r="D3" s="4"/>
    </row>
    <row r="4" spans="1:6" s="6" customFormat="1" x14ac:dyDescent="0.25">
      <c r="A4" s="12" t="s">
        <v>0</v>
      </c>
      <c r="B4" s="14" t="s">
        <v>19</v>
      </c>
      <c r="C4" s="16" t="s">
        <v>124</v>
      </c>
      <c r="D4" s="16" t="s">
        <v>13</v>
      </c>
      <c r="E4" s="17" t="s">
        <v>14</v>
      </c>
      <c r="F4" s="17"/>
    </row>
    <row r="5" spans="1:6" s="6" customFormat="1" ht="69" x14ac:dyDescent="0.25">
      <c r="A5" s="13"/>
      <c r="B5" s="15"/>
      <c r="C5" s="16"/>
      <c r="D5" s="16"/>
      <c r="E5" s="1" t="s">
        <v>16</v>
      </c>
      <c r="F5" s="8" t="s">
        <v>15</v>
      </c>
    </row>
    <row r="6" spans="1:6" s="5" customFormat="1" x14ac:dyDescent="0.25">
      <c r="A6" s="19" t="s">
        <v>37</v>
      </c>
      <c r="B6" s="27" t="s">
        <v>1</v>
      </c>
      <c r="C6" s="28">
        <f>C7+C64</f>
        <v>459041.3</v>
      </c>
      <c r="D6" s="28">
        <f>D7+D64</f>
        <v>418084.60000000009</v>
      </c>
      <c r="E6" s="28">
        <f>E7+E64</f>
        <v>-40956.699999999997</v>
      </c>
      <c r="F6" s="22">
        <f>IF(C6=0,0,D6/C6*100)</f>
        <v>91.077774483472425</v>
      </c>
    </row>
    <row r="7" spans="1:6" s="5" customFormat="1" x14ac:dyDescent="0.25">
      <c r="A7" s="19" t="s">
        <v>38</v>
      </c>
      <c r="B7" s="19" t="s">
        <v>39</v>
      </c>
      <c r="C7" s="21">
        <f>C8+C17+C20+C24+C26+C33+C39+C44+C47</f>
        <v>417744.6</v>
      </c>
      <c r="D7" s="21">
        <f>D8+D17+D20+D24+D26+D33+D39+D44+D47</f>
        <v>412568.20000000007</v>
      </c>
      <c r="E7" s="21">
        <f>E8+E17+E20+E24+E26+E33+E39+E44+E47</f>
        <v>-5176.4000000000051</v>
      </c>
      <c r="F7" s="22">
        <f t="shared" ref="F7:F79" si="0">IF(C7=0,0,D7/C7*100)</f>
        <v>98.760869679703845</v>
      </c>
    </row>
    <row r="8" spans="1:6" s="5" customFormat="1" x14ac:dyDescent="0.25">
      <c r="A8" s="19" t="s">
        <v>40</v>
      </c>
      <c r="B8" s="20" t="s">
        <v>41</v>
      </c>
      <c r="C8" s="21">
        <f>SUM(C9:C16)</f>
        <v>215600.00000000003</v>
      </c>
      <c r="D8" s="21">
        <f t="shared" ref="D8:E8" si="1">SUM(D9:D16)</f>
        <v>217249.30000000002</v>
      </c>
      <c r="E8" s="21">
        <f t="shared" si="1"/>
        <v>1649.2999999999943</v>
      </c>
      <c r="F8" s="22">
        <f>IF(C8=0,0,D8/C8*100)</f>
        <v>100.76498144712428</v>
      </c>
    </row>
    <row r="9" spans="1:6" s="6" customFormat="1" ht="151.80000000000001" x14ac:dyDescent="0.25">
      <c r="A9" s="9" t="s">
        <v>2</v>
      </c>
      <c r="B9" s="18" t="s">
        <v>126</v>
      </c>
      <c r="C9" s="23">
        <v>104621</v>
      </c>
      <c r="D9" s="23">
        <v>105324.8</v>
      </c>
      <c r="E9" s="24">
        <f>D9-C9</f>
        <v>703.80000000000291</v>
      </c>
      <c r="F9" s="25">
        <f t="shared" si="0"/>
        <v>100.6727138910926</v>
      </c>
    </row>
    <row r="10" spans="1:6" s="6" customFormat="1" ht="96.6" x14ac:dyDescent="0.25">
      <c r="A10" s="9" t="s">
        <v>3</v>
      </c>
      <c r="B10" s="18" t="s">
        <v>127</v>
      </c>
      <c r="C10" s="23">
        <v>137.4</v>
      </c>
      <c r="D10" s="23">
        <v>137.30000000000001</v>
      </c>
      <c r="E10" s="24">
        <f t="shared" ref="E10:E32" si="2">D10-C10</f>
        <v>-9.9999999999994316E-2</v>
      </c>
      <c r="F10" s="25">
        <f t="shared" si="0"/>
        <v>99.927219796215439</v>
      </c>
    </row>
    <row r="11" spans="1:6" s="6" customFormat="1" ht="319.8" customHeight="1" x14ac:dyDescent="0.25">
      <c r="A11" s="9" t="s">
        <v>92</v>
      </c>
      <c r="B11" s="18" t="s">
        <v>128</v>
      </c>
      <c r="C11" s="23">
        <v>565.29999999999995</v>
      </c>
      <c r="D11" s="23">
        <v>565.29999999999995</v>
      </c>
      <c r="E11" s="24">
        <f t="shared" ref="E11" si="3">D11-C11</f>
        <v>0</v>
      </c>
      <c r="F11" s="25">
        <f t="shared" ref="F11" si="4">IF(C11=0,0,D11/C11*100)</f>
        <v>100</v>
      </c>
    </row>
    <row r="12" spans="1:6" s="6" customFormat="1" ht="82.8" x14ac:dyDescent="0.25">
      <c r="A12" s="9" t="s">
        <v>99</v>
      </c>
      <c r="B12" s="18" t="s">
        <v>129</v>
      </c>
      <c r="C12" s="23">
        <v>315.10000000000002</v>
      </c>
      <c r="D12" s="23">
        <v>315.10000000000002</v>
      </c>
      <c r="E12" s="24">
        <f t="shared" ref="E12:E13" si="5">D12-C12</f>
        <v>0</v>
      </c>
      <c r="F12" s="25">
        <f t="shared" ref="F12:F13" si="6">IF(C12=0,0,D12/C12*100)</f>
        <v>100</v>
      </c>
    </row>
    <row r="13" spans="1:6" s="6" customFormat="1" ht="69" x14ac:dyDescent="0.25">
      <c r="A13" s="9" t="s">
        <v>100</v>
      </c>
      <c r="B13" s="18" t="s">
        <v>130</v>
      </c>
      <c r="C13" s="23">
        <v>199.4</v>
      </c>
      <c r="D13" s="23">
        <v>199.4</v>
      </c>
      <c r="E13" s="24">
        <f t="shared" si="5"/>
        <v>0</v>
      </c>
      <c r="F13" s="25">
        <f t="shared" si="6"/>
        <v>100</v>
      </c>
    </row>
    <row r="14" spans="1:6" s="6" customFormat="1" ht="207" x14ac:dyDescent="0.25">
      <c r="A14" s="9" t="s">
        <v>131</v>
      </c>
      <c r="B14" s="18" t="s">
        <v>132</v>
      </c>
      <c r="C14" s="23">
        <v>212.1</v>
      </c>
      <c r="D14" s="23">
        <v>212.1</v>
      </c>
      <c r="E14" s="24">
        <f t="shared" ref="E14:E16" si="7">D14-C14</f>
        <v>0</v>
      </c>
      <c r="F14" s="25">
        <f t="shared" ref="F14:F16" si="8">IF(C14=0,0,D14/C14*100)</f>
        <v>100</v>
      </c>
    </row>
    <row r="15" spans="1:6" s="6" customFormat="1" ht="41.4" x14ac:dyDescent="0.25">
      <c r="A15" s="9" t="s">
        <v>133</v>
      </c>
      <c r="B15" s="18" t="s">
        <v>134</v>
      </c>
      <c r="C15" s="23">
        <v>109549.6</v>
      </c>
      <c r="D15" s="23">
        <v>110495.2</v>
      </c>
      <c r="E15" s="24">
        <f t="shared" si="7"/>
        <v>945.59999999999127</v>
      </c>
      <c r="F15" s="25">
        <f t="shared" si="8"/>
        <v>100.86317065511876</v>
      </c>
    </row>
    <row r="16" spans="1:6" s="6" customFormat="1" ht="41.4" x14ac:dyDescent="0.25">
      <c r="A16" s="9" t="s">
        <v>135</v>
      </c>
      <c r="B16" s="18" t="s">
        <v>136</v>
      </c>
      <c r="C16" s="23">
        <v>0.1</v>
      </c>
      <c r="D16" s="23">
        <v>0.1</v>
      </c>
      <c r="E16" s="24">
        <f t="shared" si="7"/>
        <v>0</v>
      </c>
      <c r="F16" s="25">
        <f t="shared" si="8"/>
        <v>100</v>
      </c>
    </row>
    <row r="17" spans="1:6" s="5" customFormat="1" x14ac:dyDescent="0.25">
      <c r="A17" s="19" t="s">
        <v>42</v>
      </c>
      <c r="B17" s="27" t="s">
        <v>43</v>
      </c>
      <c r="C17" s="21">
        <f>SUM(C18:C19)</f>
        <v>29516.2</v>
      </c>
      <c r="D17" s="21">
        <f>SUM(D18:D19)</f>
        <v>10607</v>
      </c>
      <c r="E17" s="21">
        <f>SUM(E18:E19)</f>
        <v>-18909.2</v>
      </c>
      <c r="F17" s="22">
        <f t="shared" si="0"/>
        <v>35.936197749032736</v>
      </c>
    </row>
    <row r="18" spans="1:6" s="6" customFormat="1" x14ac:dyDescent="0.25">
      <c r="A18" s="9" t="s">
        <v>4</v>
      </c>
      <c r="B18" s="18" t="s">
        <v>20</v>
      </c>
      <c r="C18" s="26">
        <v>28838.5</v>
      </c>
      <c r="D18" s="26">
        <v>9929.2999999999993</v>
      </c>
      <c r="E18" s="24">
        <f t="shared" si="2"/>
        <v>-18909.2</v>
      </c>
      <c r="F18" s="25">
        <f t="shared" si="0"/>
        <v>34.430708948107565</v>
      </c>
    </row>
    <row r="19" spans="1:6" s="6" customFormat="1" ht="27.6" x14ac:dyDescent="0.25">
      <c r="A19" s="9" t="s">
        <v>5</v>
      </c>
      <c r="B19" s="18" t="s">
        <v>21</v>
      </c>
      <c r="C19" s="26">
        <v>677.7</v>
      </c>
      <c r="D19" s="26">
        <v>677.7</v>
      </c>
      <c r="E19" s="24">
        <f t="shared" si="2"/>
        <v>0</v>
      </c>
      <c r="F19" s="25">
        <f t="shared" si="0"/>
        <v>100</v>
      </c>
    </row>
    <row r="20" spans="1:6" s="5" customFormat="1" x14ac:dyDescent="0.25">
      <c r="A20" s="19" t="s">
        <v>44</v>
      </c>
      <c r="B20" s="27" t="s">
        <v>45</v>
      </c>
      <c r="C20" s="28">
        <f>SUM(C21:C23)</f>
        <v>356.4</v>
      </c>
      <c r="D20" s="28">
        <f>SUM(D21:D23)</f>
        <v>0.30000000000000004</v>
      </c>
      <c r="E20" s="28">
        <f>SUM(E21:E23)</f>
        <v>-356.09999999999997</v>
      </c>
      <c r="F20" s="22">
        <f t="shared" si="0"/>
        <v>8.4175084175084194E-2</v>
      </c>
    </row>
    <row r="21" spans="1:6" s="6" customFormat="1" ht="27.6" x14ac:dyDescent="0.25">
      <c r="A21" s="9" t="s">
        <v>70</v>
      </c>
      <c r="B21" s="18" t="s">
        <v>71</v>
      </c>
      <c r="C21" s="23">
        <v>0</v>
      </c>
      <c r="D21" s="23">
        <v>0.1</v>
      </c>
      <c r="E21" s="24">
        <f t="shared" ref="E21:E22" si="9">D21-C21</f>
        <v>0.1</v>
      </c>
      <c r="F21" s="25">
        <f t="shared" ref="F21:F22" si="10">IF(C21=0,0,D21/C21*100)</f>
        <v>0</v>
      </c>
    </row>
    <row r="22" spans="1:6" s="6" customFormat="1" ht="27.6" x14ac:dyDescent="0.25">
      <c r="A22" s="9" t="s">
        <v>6</v>
      </c>
      <c r="B22" s="18" t="s">
        <v>22</v>
      </c>
      <c r="C22" s="23">
        <v>356.4</v>
      </c>
      <c r="D22" s="23">
        <v>0</v>
      </c>
      <c r="E22" s="24">
        <f t="shared" si="9"/>
        <v>-356.4</v>
      </c>
      <c r="F22" s="25">
        <f t="shared" si="10"/>
        <v>0</v>
      </c>
    </row>
    <row r="23" spans="1:6" s="6" customFormat="1" ht="27.6" x14ac:dyDescent="0.25">
      <c r="A23" s="9" t="s">
        <v>110</v>
      </c>
      <c r="B23" s="18" t="s">
        <v>111</v>
      </c>
      <c r="C23" s="23">
        <v>0</v>
      </c>
      <c r="D23" s="23">
        <v>0.2</v>
      </c>
      <c r="E23" s="24">
        <f t="shared" ref="E23" si="11">D23-C23</f>
        <v>0.2</v>
      </c>
      <c r="F23" s="25">
        <f t="shared" ref="F23" si="12">IF(C23=0,0,D23/C23*100)</f>
        <v>0</v>
      </c>
    </row>
    <row r="24" spans="1:6" s="6" customFormat="1" x14ac:dyDescent="0.25">
      <c r="A24" s="19" t="s">
        <v>75</v>
      </c>
      <c r="B24" s="27" t="s">
        <v>77</v>
      </c>
      <c r="C24" s="28">
        <f>C25</f>
        <v>53</v>
      </c>
      <c r="D24" s="28">
        <f t="shared" ref="D24:E24" si="13">D25</f>
        <v>53</v>
      </c>
      <c r="E24" s="28">
        <f t="shared" si="13"/>
        <v>0</v>
      </c>
      <c r="F24" s="22">
        <f t="shared" ref="F24:F25" si="14">IF(C24=0,0,D24/C24*100)</f>
        <v>100</v>
      </c>
    </row>
    <row r="25" spans="1:6" s="6" customFormat="1" ht="27.6" x14ac:dyDescent="0.25">
      <c r="A25" s="9" t="s">
        <v>76</v>
      </c>
      <c r="B25" s="18" t="s">
        <v>78</v>
      </c>
      <c r="C25" s="24">
        <v>53</v>
      </c>
      <c r="D25" s="24">
        <v>53</v>
      </c>
      <c r="E25" s="24">
        <f t="shared" ref="E25" si="15">D25-C25</f>
        <v>0</v>
      </c>
      <c r="F25" s="25">
        <f t="shared" si="14"/>
        <v>100</v>
      </c>
    </row>
    <row r="26" spans="1:6" s="5" customFormat="1" ht="27.6" x14ac:dyDescent="0.25">
      <c r="A26" s="19" t="s">
        <v>46</v>
      </c>
      <c r="B26" s="27" t="s">
        <v>47</v>
      </c>
      <c r="C26" s="21">
        <f>SUM(C27:C32)</f>
        <v>160087.29999999999</v>
      </c>
      <c r="D26" s="21">
        <f>SUM(D27:D32)</f>
        <v>177361.4</v>
      </c>
      <c r="E26" s="21">
        <f>SUM(E27:E32)</f>
        <v>17274.099999999999</v>
      </c>
      <c r="F26" s="22">
        <f t="shared" si="0"/>
        <v>110.79042497437337</v>
      </c>
    </row>
    <row r="27" spans="1:6" s="6" customFormat="1" ht="69" x14ac:dyDescent="0.25">
      <c r="A27" s="9" t="s">
        <v>7</v>
      </c>
      <c r="B27" s="18" t="s">
        <v>23</v>
      </c>
      <c r="C27" s="26">
        <v>157084.4</v>
      </c>
      <c r="D27" s="26">
        <v>174429.4</v>
      </c>
      <c r="E27" s="24">
        <f t="shared" si="2"/>
        <v>17345</v>
      </c>
      <c r="F27" s="25">
        <f t="shared" si="0"/>
        <v>111.041834835286</v>
      </c>
    </row>
    <row r="28" spans="1:6" s="6" customFormat="1" ht="55.2" x14ac:dyDescent="0.25">
      <c r="A28" s="9" t="s">
        <v>8</v>
      </c>
      <c r="B28" s="18" t="s">
        <v>24</v>
      </c>
      <c r="C28" s="26">
        <v>657</v>
      </c>
      <c r="D28" s="26">
        <v>589</v>
      </c>
      <c r="E28" s="24">
        <f t="shared" si="2"/>
        <v>-68</v>
      </c>
      <c r="F28" s="25">
        <f t="shared" si="0"/>
        <v>89.649923896499246</v>
      </c>
    </row>
    <row r="29" spans="1:6" s="6" customFormat="1" ht="55.2" x14ac:dyDescent="0.25">
      <c r="A29" s="9" t="s">
        <v>9</v>
      </c>
      <c r="B29" s="18" t="s">
        <v>25</v>
      </c>
      <c r="C29" s="26">
        <v>1256.8</v>
      </c>
      <c r="D29" s="26">
        <v>1256.8</v>
      </c>
      <c r="E29" s="24">
        <f t="shared" si="2"/>
        <v>0</v>
      </c>
      <c r="F29" s="25">
        <f t="shared" si="0"/>
        <v>100</v>
      </c>
    </row>
    <row r="30" spans="1:6" s="6" customFormat="1" ht="41.4" x14ac:dyDescent="0.25">
      <c r="A30" s="9" t="s">
        <v>103</v>
      </c>
      <c r="B30" s="18" t="s">
        <v>26</v>
      </c>
      <c r="C30" s="26">
        <v>33.200000000000003</v>
      </c>
      <c r="D30" s="26">
        <v>33.200000000000003</v>
      </c>
      <c r="E30" s="24">
        <f t="shared" si="2"/>
        <v>0</v>
      </c>
      <c r="F30" s="25">
        <f t="shared" si="0"/>
        <v>100</v>
      </c>
    </row>
    <row r="31" spans="1:6" s="6" customFormat="1" ht="27.6" x14ac:dyDescent="0.25">
      <c r="A31" s="9" t="s">
        <v>104</v>
      </c>
      <c r="B31" s="18" t="s">
        <v>27</v>
      </c>
      <c r="C31" s="26">
        <v>1019.9</v>
      </c>
      <c r="D31" s="26">
        <v>1019.9</v>
      </c>
      <c r="E31" s="24">
        <f t="shared" si="2"/>
        <v>0</v>
      </c>
      <c r="F31" s="25">
        <f t="shared" si="0"/>
        <v>100</v>
      </c>
    </row>
    <row r="32" spans="1:6" s="6" customFormat="1" ht="55.2" x14ac:dyDescent="0.25">
      <c r="A32" s="9" t="s">
        <v>17</v>
      </c>
      <c r="B32" s="18" t="s">
        <v>28</v>
      </c>
      <c r="C32" s="23">
        <v>36</v>
      </c>
      <c r="D32" s="23">
        <v>33.1</v>
      </c>
      <c r="E32" s="24">
        <f t="shared" si="2"/>
        <v>-2.8999999999999986</v>
      </c>
      <c r="F32" s="25">
        <f t="shared" si="0"/>
        <v>91.944444444444457</v>
      </c>
    </row>
    <row r="33" spans="1:6" s="5" customFormat="1" x14ac:dyDescent="0.25">
      <c r="A33" s="19" t="s">
        <v>48</v>
      </c>
      <c r="B33" s="27" t="s">
        <v>49</v>
      </c>
      <c r="C33" s="21">
        <f t="shared" ref="C33:E33" si="16">C34</f>
        <v>10102</v>
      </c>
      <c r="D33" s="21">
        <f t="shared" si="16"/>
        <v>4869.3999999999996</v>
      </c>
      <c r="E33" s="21">
        <f t="shared" si="16"/>
        <v>-5232.6000000000004</v>
      </c>
      <c r="F33" s="22">
        <f t="shared" si="0"/>
        <v>48.202336171055229</v>
      </c>
    </row>
    <row r="34" spans="1:6" s="6" customFormat="1" x14ac:dyDescent="0.25">
      <c r="A34" s="9" t="s">
        <v>50</v>
      </c>
      <c r="B34" s="18" t="s">
        <v>51</v>
      </c>
      <c r="C34" s="24">
        <f>SUM(C35:C38)</f>
        <v>10102</v>
      </c>
      <c r="D34" s="24">
        <f>SUM(D35:D38)</f>
        <v>4869.3999999999996</v>
      </c>
      <c r="E34" s="24">
        <f>SUM(E35:E38)</f>
        <v>-5232.6000000000004</v>
      </c>
      <c r="F34" s="25">
        <f t="shared" si="0"/>
        <v>48.202336171055229</v>
      </c>
    </row>
    <row r="35" spans="1:6" s="6" customFormat="1" ht="27.6" x14ac:dyDescent="0.25">
      <c r="A35" s="9" t="s">
        <v>10</v>
      </c>
      <c r="B35" s="18" t="s">
        <v>29</v>
      </c>
      <c r="C35" s="26">
        <v>6600</v>
      </c>
      <c r="D35" s="26">
        <v>2714.9</v>
      </c>
      <c r="E35" s="24">
        <f t="shared" ref="E35:E38" si="17">D35-C35</f>
        <v>-3885.1</v>
      </c>
      <c r="F35" s="25">
        <f t="shared" si="0"/>
        <v>41.134848484848483</v>
      </c>
    </row>
    <row r="36" spans="1:6" s="6" customFormat="1" x14ac:dyDescent="0.25">
      <c r="A36" s="9" t="s">
        <v>11</v>
      </c>
      <c r="B36" s="18" t="s">
        <v>30</v>
      </c>
      <c r="C36" s="26">
        <v>1.6</v>
      </c>
      <c r="D36" s="26">
        <v>33.200000000000003</v>
      </c>
      <c r="E36" s="24">
        <f t="shared" si="17"/>
        <v>31.6</v>
      </c>
      <c r="F36" s="25">
        <f t="shared" si="0"/>
        <v>2075</v>
      </c>
    </row>
    <row r="37" spans="1:6" s="6" customFormat="1" x14ac:dyDescent="0.25">
      <c r="A37" s="9" t="s">
        <v>18</v>
      </c>
      <c r="B37" s="18" t="s">
        <v>31</v>
      </c>
      <c r="C37" s="26">
        <v>0.4</v>
      </c>
      <c r="D37" s="26">
        <v>325.2</v>
      </c>
      <c r="E37" s="24">
        <f t="shared" si="17"/>
        <v>324.8</v>
      </c>
      <c r="F37" s="25">
        <f t="shared" si="0"/>
        <v>81299.999999999985</v>
      </c>
    </row>
    <row r="38" spans="1:6" s="6" customFormat="1" ht="27.6" x14ac:dyDescent="0.25">
      <c r="A38" s="9" t="s">
        <v>12</v>
      </c>
      <c r="B38" s="18" t="s">
        <v>32</v>
      </c>
      <c r="C38" s="26">
        <v>3500</v>
      </c>
      <c r="D38" s="26">
        <v>1796.1</v>
      </c>
      <c r="E38" s="24">
        <f t="shared" si="17"/>
        <v>-1703.9</v>
      </c>
      <c r="F38" s="25">
        <f t="shared" si="0"/>
        <v>51.317142857142848</v>
      </c>
    </row>
    <row r="39" spans="1:6" s="5" customFormat="1" x14ac:dyDescent="0.25">
      <c r="A39" s="29" t="s">
        <v>52</v>
      </c>
      <c r="B39" s="27" t="s">
        <v>53</v>
      </c>
      <c r="C39" s="21">
        <f>C40</f>
        <v>1279.3</v>
      </c>
      <c r="D39" s="21">
        <f t="shared" ref="D39:E39" si="18">D40</f>
        <v>1355</v>
      </c>
      <c r="E39" s="21">
        <f t="shared" si="18"/>
        <v>75.700000000000131</v>
      </c>
      <c r="F39" s="22">
        <f t="shared" si="0"/>
        <v>105.91729852262957</v>
      </c>
    </row>
    <row r="40" spans="1:6" s="5" customFormat="1" x14ac:dyDescent="0.25">
      <c r="A40" s="29" t="s">
        <v>54</v>
      </c>
      <c r="B40" s="27" t="s">
        <v>55</v>
      </c>
      <c r="C40" s="28">
        <f>SUM(C41:C43)</f>
        <v>1279.3</v>
      </c>
      <c r="D40" s="28">
        <f t="shared" ref="D40:E40" si="19">SUM(D41:D43)</f>
        <v>1355</v>
      </c>
      <c r="E40" s="28">
        <f t="shared" si="19"/>
        <v>75.700000000000131</v>
      </c>
      <c r="F40" s="22">
        <f t="shared" si="0"/>
        <v>105.91729852262957</v>
      </c>
    </row>
    <row r="41" spans="1:6" s="6" customFormat="1" ht="27.6" x14ac:dyDescent="0.25">
      <c r="A41" s="30" t="s">
        <v>101</v>
      </c>
      <c r="B41" s="18" t="s">
        <v>33</v>
      </c>
      <c r="C41" s="26">
        <v>1228.5999999999999</v>
      </c>
      <c r="D41" s="26">
        <v>1217.2</v>
      </c>
      <c r="E41" s="24">
        <f t="shared" ref="E41:E43" si="20">D41-C41</f>
        <v>-11.399999999999864</v>
      </c>
      <c r="F41" s="25">
        <f t="shared" si="0"/>
        <v>99.072114601986016</v>
      </c>
    </row>
    <row r="42" spans="1:6" s="6" customFormat="1" x14ac:dyDescent="0.25">
      <c r="A42" s="30" t="s">
        <v>102</v>
      </c>
      <c r="B42" s="18" t="s">
        <v>34</v>
      </c>
      <c r="C42" s="26">
        <v>50.7</v>
      </c>
      <c r="D42" s="26">
        <v>134</v>
      </c>
      <c r="E42" s="24">
        <f t="shared" ref="E42" si="21">D42-C42</f>
        <v>83.3</v>
      </c>
      <c r="F42" s="25">
        <f t="shared" ref="F42" si="22">IF(C42=0,0,D42/C42*100)</f>
        <v>264.2998027613412</v>
      </c>
    </row>
    <row r="43" spans="1:6" s="6" customFormat="1" x14ac:dyDescent="0.25">
      <c r="A43" s="30" t="s">
        <v>112</v>
      </c>
      <c r="B43" s="18" t="s">
        <v>34</v>
      </c>
      <c r="C43" s="26">
        <v>0</v>
      </c>
      <c r="D43" s="26">
        <v>3.8</v>
      </c>
      <c r="E43" s="24">
        <f t="shared" si="20"/>
        <v>3.8</v>
      </c>
      <c r="F43" s="25">
        <f t="shared" si="0"/>
        <v>0</v>
      </c>
    </row>
    <row r="44" spans="1:6" s="5" customFormat="1" x14ac:dyDescent="0.25">
      <c r="A44" s="29" t="s">
        <v>79</v>
      </c>
      <c r="B44" s="27" t="s">
        <v>80</v>
      </c>
      <c r="C44" s="28">
        <f>SUM(C45:C46)</f>
        <v>506.09999999999997</v>
      </c>
      <c r="D44" s="28">
        <f>SUM(D45:D46)</f>
        <v>595.9</v>
      </c>
      <c r="E44" s="28">
        <f>SUM(E45:E46)</f>
        <v>89.80000000000004</v>
      </c>
      <c r="F44" s="22">
        <f t="shared" si="0"/>
        <v>117.74352894684846</v>
      </c>
    </row>
    <row r="45" spans="1:6" s="6" customFormat="1" ht="41.4" x14ac:dyDescent="0.25">
      <c r="A45" s="30" t="s">
        <v>81</v>
      </c>
      <c r="B45" s="18" t="s">
        <v>82</v>
      </c>
      <c r="C45" s="26">
        <v>229.2</v>
      </c>
      <c r="D45" s="26">
        <v>253.1</v>
      </c>
      <c r="E45" s="24">
        <f t="shared" ref="E45:E46" si="23">D45-C45</f>
        <v>23.900000000000006</v>
      </c>
      <c r="F45" s="25">
        <f t="shared" ref="F45:F46" si="24">IF(C45=0,0,D45/C45*100)</f>
        <v>110.42757417102966</v>
      </c>
    </row>
    <row r="46" spans="1:6" s="6" customFormat="1" ht="27.6" x14ac:dyDescent="0.25">
      <c r="A46" s="30" t="s">
        <v>83</v>
      </c>
      <c r="B46" s="18" t="s">
        <v>84</v>
      </c>
      <c r="C46" s="26">
        <v>276.89999999999998</v>
      </c>
      <c r="D46" s="26">
        <v>342.8</v>
      </c>
      <c r="E46" s="24">
        <f t="shared" si="23"/>
        <v>65.900000000000034</v>
      </c>
      <c r="F46" s="25">
        <f t="shared" si="24"/>
        <v>123.79920548934635</v>
      </c>
    </row>
    <row r="47" spans="1:6" s="5" customFormat="1" x14ac:dyDescent="0.25">
      <c r="A47" s="19" t="s">
        <v>56</v>
      </c>
      <c r="B47" s="27" t="s">
        <v>57</v>
      </c>
      <c r="C47" s="28">
        <f>SUM(C48:C63)</f>
        <v>244.29999999999995</v>
      </c>
      <c r="D47" s="28">
        <f>SUM(D48:D63)</f>
        <v>476.90000000000003</v>
      </c>
      <c r="E47" s="28">
        <f>SUM(E48:E63)</f>
        <v>232.60000000000002</v>
      </c>
      <c r="F47" s="22">
        <f t="shared" si="0"/>
        <v>195.21080638559155</v>
      </c>
    </row>
    <row r="48" spans="1:6" s="5" customFormat="1" ht="55.2" x14ac:dyDescent="0.25">
      <c r="A48" s="30" t="s">
        <v>113</v>
      </c>
      <c r="B48" s="18" t="s">
        <v>86</v>
      </c>
      <c r="C48" s="26">
        <v>0</v>
      </c>
      <c r="D48" s="26">
        <v>1.8</v>
      </c>
      <c r="E48" s="24">
        <f t="shared" ref="E48:E51" si="25">D48-C48</f>
        <v>1.8</v>
      </c>
      <c r="F48" s="25">
        <f t="shared" si="0"/>
        <v>0</v>
      </c>
    </row>
    <row r="49" spans="1:6" s="5" customFormat="1" ht="55.2" x14ac:dyDescent="0.25">
      <c r="A49" s="30" t="s">
        <v>85</v>
      </c>
      <c r="B49" s="18" t="s">
        <v>86</v>
      </c>
      <c r="C49" s="26">
        <v>1.8</v>
      </c>
      <c r="D49" s="26">
        <v>3.1</v>
      </c>
      <c r="E49" s="24">
        <f t="shared" ref="E49" si="26">D49-C49</f>
        <v>1.3</v>
      </c>
      <c r="F49" s="25">
        <f t="shared" ref="F49" si="27">IF(C49=0,0,D49/C49*100)</f>
        <v>172.22222222222223</v>
      </c>
    </row>
    <row r="50" spans="1:6" s="5" customFormat="1" ht="69" x14ac:dyDescent="0.25">
      <c r="A50" s="30" t="s">
        <v>105</v>
      </c>
      <c r="B50" s="18" t="s">
        <v>88</v>
      </c>
      <c r="C50" s="26">
        <v>10.199999999999999</v>
      </c>
      <c r="D50" s="26">
        <v>16.5</v>
      </c>
      <c r="E50" s="24">
        <f t="shared" ref="E50" si="28">D50-C50</f>
        <v>6.3000000000000007</v>
      </c>
      <c r="F50" s="25">
        <f t="shared" ref="F50" si="29">IF(C50=0,0,D50/C50*100)</f>
        <v>161.76470588235296</v>
      </c>
    </row>
    <row r="51" spans="1:6" s="5" customFormat="1" ht="69" x14ac:dyDescent="0.25">
      <c r="A51" s="30" t="s">
        <v>87</v>
      </c>
      <c r="B51" s="18" t="s">
        <v>88</v>
      </c>
      <c r="C51" s="26">
        <v>8.6999999999999993</v>
      </c>
      <c r="D51" s="26">
        <v>9.5</v>
      </c>
      <c r="E51" s="24">
        <f t="shared" si="25"/>
        <v>0.80000000000000071</v>
      </c>
      <c r="F51" s="25">
        <f t="shared" si="0"/>
        <v>109.19540229885058</v>
      </c>
    </row>
    <row r="52" spans="1:6" s="5" customFormat="1" ht="55.2" x14ac:dyDescent="0.25">
      <c r="A52" s="30" t="s">
        <v>106</v>
      </c>
      <c r="B52" s="18" t="s">
        <v>107</v>
      </c>
      <c r="C52" s="26">
        <v>63.2</v>
      </c>
      <c r="D52" s="26">
        <v>127.4</v>
      </c>
      <c r="E52" s="24">
        <f t="shared" ref="E52" si="30">D52-C52</f>
        <v>64.2</v>
      </c>
      <c r="F52" s="25">
        <f t="shared" ref="F52" si="31">IF(C52=0,0,D52/C52*100)</f>
        <v>201.58227848101268</v>
      </c>
    </row>
    <row r="53" spans="1:6" s="6" customFormat="1" ht="55.8" customHeight="1" x14ac:dyDescent="0.25">
      <c r="A53" s="30" t="s">
        <v>93</v>
      </c>
      <c r="B53" s="18" t="s">
        <v>94</v>
      </c>
      <c r="C53" s="26">
        <v>0</v>
      </c>
      <c r="D53" s="26">
        <v>7.4</v>
      </c>
      <c r="E53" s="24">
        <f t="shared" ref="E53:E54" si="32">D53-C53</f>
        <v>7.4</v>
      </c>
      <c r="F53" s="25">
        <f t="shared" ref="F53:F54" si="33">IF(C53=0,0,D53/C53*100)</f>
        <v>0</v>
      </c>
    </row>
    <row r="54" spans="1:6" s="6" customFormat="1" ht="69" x14ac:dyDescent="0.25">
      <c r="A54" s="30" t="s">
        <v>137</v>
      </c>
      <c r="B54" s="18" t="s">
        <v>138</v>
      </c>
      <c r="C54" s="26">
        <v>50</v>
      </c>
      <c r="D54" s="26">
        <v>50</v>
      </c>
      <c r="E54" s="24">
        <f t="shared" si="32"/>
        <v>0</v>
      </c>
      <c r="F54" s="25">
        <f t="shared" si="33"/>
        <v>100</v>
      </c>
    </row>
    <row r="55" spans="1:6" s="6" customFormat="1" ht="82.8" x14ac:dyDescent="0.25">
      <c r="A55" s="30" t="s">
        <v>114</v>
      </c>
      <c r="B55" s="18" t="s">
        <v>115</v>
      </c>
      <c r="C55" s="26">
        <v>1.6</v>
      </c>
      <c r="D55" s="26">
        <v>3.5</v>
      </c>
      <c r="E55" s="24">
        <f t="shared" ref="E55:E56" si="34">D55-C55</f>
        <v>1.9</v>
      </c>
      <c r="F55" s="25">
        <f t="shared" ref="F55:F56" si="35">IF(C55=0,0,D55/C55*100)</f>
        <v>218.75</v>
      </c>
    </row>
    <row r="56" spans="1:6" s="6" customFormat="1" ht="82.8" x14ac:dyDescent="0.25">
      <c r="A56" s="30" t="s">
        <v>116</v>
      </c>
      <c r="B56" s="18" t="s">
        <v>117</v>
      </c>
      <c r="C56" s="26">
        <v>50</v>
      </c>
      <c r="D56" s="26">
        <v>80</v>
      </c>
      <c r="E56" s="24">
        <f t="shared" si="34"/>
        <v>30</v>
      </c>
      <c r="F56" s="25">
        <f t="shared" si="35"/>
        <v>160</v>
      </c>
    </row>
    <row r="57" spans="1:6" s="6" customFormat="1" ht="55.2" x14ac:dyDescent="0.25">
      <c r="A57" s="30" t="s">
        <v>95</v>
      </c>
      <c r="B57" s="18" t="s">
        <v>89</v>
      </c>
      <c r="C57" s="26">
        <v>0.2</v>
      </c>
      <c r="D57" s="26">
        <v>0.8</v>
      </c>
      <c r="E57" s="24">
        <f t="shared" ref="E57:E61" si="36">D57-C57</f>
        <v>0.60000000000000009</v>
      </c>
      <c r="F57" s="25">
        <f t="shared" ref="F57:F61" si="37">IF(C57=0,0,D57/C57*100)</f>
        <v>400</v>
      </c>
    </row>
    <row r="58" spans="1:6" s="6" customFormat="1" ht="55.2" x14ac:dyDescent="0.25">
      <c r="A58" s="30" t="s">
        <v>96</v>
      </c>
      <c r="B58" s="18" t="s">
        <v>90</v>
      </c>
      <c r="C58" s="26">
        <v>0</v>
      </c>
      <c r="D58" s="26">
        <v>11.2</v>
      </c>
      <c r="E58" s="24">
        <f t="shared" si="36"/>
        <v>11.2</v>
      </c>
      <c r="F58" s="25">
        <f t="shared" si="37"/>
        <v>0</v>
      </c>
    </row>
    <row r="59" spans="1:6" s="6" customFormat="1" ht="69" x14ac:dyDescent="0.25">
      <c r="A59" s="30" t="s">
        <v>97</v>
      </c>
      <c r="B59" s="18" t="s">
        <v>98</v>
      </c>
      <c r="C59" s="26">
        <v>46.2</v>
      </c>
      <c r="D59" s="26">
        <v>70</v>
      </c>
      <c r="E59" s="24">
        <f t="shared" si="36"/>
        <v>23.799999999999997</v>
      </c>
      <c r="F59" s="25">
        <f t="shared" si="37"/>
        <v>151.5151515151515</v>
      </c>
    </row>
    <row r="60" spans="1:6" s="6" customFormat="1" ht="69" x14ac:dyDescent="0.25">
      <c r="A60" s="30" t="s">
        <v>91</v>
      </c>
      <c r="B60" s="18" t="s">
        <v>98</v>
      </c>
      <c r="C60" s="26">
        <v>2.6</v>
      </c>
      <c r="D60" s="26">
        <v>3.9</v>
      </c>
      <c r="E60" s="24">
        <f t="shared" si="36"/>
        <v>1.2999999999999998</v>
      </c>
      <c r="F60" s="25">
        <f t="shared" si="37"/>
        <v>150</v>
      </c>
    </row>
    <row r="61" spans="1:6" s="6" customFormat="1" ht="55.2" x14ac:dyDescent="0.25">
      <c r="A61" s="30" t="s">
        <v>72</v>
      </c>
      <c r="B61" s="18" t="s">
        <v>73</v>
      </c>
      <c r="C61" s="23">
        <v>9.1999999999999993</v>
      </c>
      <c r="D61" s="23">
        <v>11.2</v>
      </c>
      <c r="E61" s="24">
        <f t="shared" si="36"/>
        <v>2</v>
      </c>
      <c r="F61" s="25">
        <f t="shared" si="37"/>
        <v>121.73913043478262</v>
      </c>
    </row>
    <row r="62" spans="1:6" s="6" customFormat="1" ht="41.4" x14ac:dyDescent="0.25">
      <c r="A62" s="30" t="s">
        <v>108</v>
      </c>
      <c r="B62" s="18" t="s">
        <v>74</v>
      </c>
      <c r="C62" s="26">
        <v>0.6</v>
      </c>
      <c r="D62" s="23">
        <v>0.6</v>
      </c>
      <c r="E62" s="24">
        <f t="shared" ref="E62" si="38">D62-C62</f>
        <v>0</v>
      </c>
      <c r="F62" s="25">
        <f t="shared" ref="F62" si="39">IF(C62=0,0,D62/C62*100)</f>
        <v>100</v>
      </c>
    </row>
    <row r="63" spans="1:6" s="6" customFormat="1" ht="110.4" x14ac:dyDescent="0.25">
      <c r="A63" s="30" t="s">
        <v>109</v>
      </c>
      <c r="B63" s="18" t="s">
        <v>139</v>
      </c>
      <c r="C63" s="26">
        <v>0</v>
      </c>
      <c r="D63" s="24">
        <v>80</v>
      </c>
      <c r="E63" s="24">
        <f t="shared" ref="E63" si="40">D63-C63</f>
        <v>80</v>
      </c>
      <c r="F63" s="25">
        <f t="shared" ref="F63" si="41">IF(C63=0,0,D63/C63*100)</f>
        <v>0</v>
      </c>
    </row>
    <row r="64" spans="1:6" s="5" customFormat="1" x14ac:dyDescent="0.25">
      <c r="A64" s="19" t="s">
        <v>58</v>
      </c>
      <c r="B64" s="36" t="s">
        <v>59</v>
      </c>
      <c r="C64" s="21">
        <f>C65+C75+C79</f>
        <v>41296.699999999997</v>
      </c>
      <c r="D64" s="21">
        <f t="shared" ref="D64:E64" si="42">D65+D75+D79</f>
        <v>5516.4000000000005</v>
      </c>
      <c r="E64" s="21">
        <f t="shared" si="42"/>
        <v>-35780.299999999996</v>
      </c>
      <c r="F64" s="22">
        <f t="shared" si="0"/>
        <v>13.357968070087928</v>
      </c>
    </row>
    <row r="65" spans="1:6" s="5" customFormat="1" ht="27.6" x14ac:dyDescent="0.25">
      <c r="A65" s="19" t="s">
        <v>60</v>
      </c>
      <c r="B65" s="27" t="s">
        <v>61</v>
      </c>
      <c r="C65" s="21">
        <f>C66+C70+C73</f>
        <v>41409.199999999997</v>
      </c>
      <c r="D65" s="21">
        <f t="shared" ref="D65:E65" si="43">D66+D70+D73</f>
        <v>5628.9000000000005</v>
      </c>
      <c r="E65" s="21">
        <f t="shared" si="43"/>
        <v>-35780.299999999996</v>
      </c>
      <c r="F65" s="22">
        <f t="shared" si="0"/>
        <v>13.593356065801803</v>
      </c>
    </row>
    <row r="66" spans="1:6" s="5" customFormat="1" ht="27.6" x14ac:dyDescent="0.25">
      <c r="A66" s="19" t="s">
        <v>140</v>
      </c>
      <c r="B66" s="27" t="s">
        <v>141</v>
      </c>
      <c r="C66" s="21">
        <f>C67+C68</f>
        <v>37447.199999999997</v>
      </c>
      <c r="D66" s="21">
        <f t="shared" ref="D66:E66" si="44">D67+D68</f>
        <v>2293.4</v>
      </c>
      <c r="E66" s="21">
        <f t="shared" si="44"/>
        <v>-35153.799999999996</v>
      </c>
      <c r="F66" s="22">
        <f t="shared" si="0"/>
        <v>6.124356427182807</v>
      </c>
    </row>
    <row r="67" spans="1:6" s="6" customFormat="1" ht="27.6" x14ac:dyDescent="0.25">
      <c r="A67" s="9" t="s">
        <v>153</v>
      </c>
      <c r="B67" s="18" t="s">
        <v>154</v>
      </c>
      <c r="C67" s="32">
        <v>35153.599999999999</v>
      </c>
      <c r="D67" s="32">
        <v>0</v>
      </c>
      <c r="E67" s="24">
        <f t="shared" ref="E67" si="45">D67-C67</f>
        <v>-35153.599999999999</v>
      </c>
      <c r="F67" s="25">
        <f t="shared" ref="F67" si="46">IF(C67=0,0,D67/C67*100)</f>
        <v>0</v>
      </c>
    </row>
    <row r="68" spans="1:6" s="6" customFormat="1" x14ac:dyDescent="0.25">
      <c r="A68" s="9" t="s">
        <v>142</v>
      </c>
      <c r="B68" s="31" t="s">
        <v>143</v>
      </c>
      <c r="C68" s="32">
        <f>C69</f>
        <v>2293.6</v>
      </c>
      <c r="D68" s="32">
        <f t="shared" ref="D68:E68" si="47">D69</f>
        <v>2293.4</v>
      </c>
      <c r="E68" s="32">
        <f t="shared" si="47"/>
        <v>-0.1999999999998181</v>
      </c>
      <c r="F68" s="25">
        <f t="shared" si="0"/>
        <v>99.991280083711203</v>
      </c>
    </row>
    <row r="69" spans="1:6" s="6" customFormat="1" ht="41.4" x14ac:dyDescent="0.25">
      <c r="A69" s="9" t="s">
        <v>144</v>
      </c>
      <c r="B69" s="31" t="s">
        <v>145</v>
      </c>
      <c r="C69" s="32">
        <v>2293.6</v>
      </c>
      <c r="D69" s="32">
        <v>2293.4</v>
      </c>
      <c r="E69" s="24">
        <f t="shared" ref="E69" si="48">D69-C69</f>
        <v>-0.1999999999998181</v>
      </c>
      <c r="F69" s="25">
        <f t="shared" si="0"/>
        <v>99.991280083711203</v>
      </c>
    </row>
    <row r="70" spans="1:6" s="5" customFormat="1" x14ac:dyDescent="0.25">
      <c r="A70" s="19" t="s">
        <v>62</v>
      </c>
      <c r="B70" s="27" t="s">
        <v>63</v>
      </c>
      <c r="C70" s="21">
        <f>C71</f>
        <v>964.3</v>
      </c>
      <c r="D70" s="21">
        <f t="shared" ref="D70:E70" si="49">D71</f>
        <v>653.20000000000005</v>
      </c>
      <c r="E70" s="21">
        <f t="shared" si="49"/>
        <v>-311.09999999999991</v>
      </c>
      <c r="F70" s="22">
        <f t="shared" si="0"/>
        <v>67.738255729544761</v>
      </c>
    </row>
    <row r="71" spans="1:6" s="6" customFormat="1" ht="27.6" x14ac:dyDescent="0.25">
      <c r="A71" s="9" t="s">
        <v>64</v>
      </c>
      <c r="B71" s="18" t="s">
        <v>65</v>
      </c>
      <c r="C71" s="32">
        <f t="shared" ref="C71:E71" si="50">C72</f>
        <v>964.3</v>
      </c>
      <c r="D71" s="32">
        <f t="shared" si="50"/>
        <v>653.20000000000005</v>
      </c>
      <c r="E71" s="32">
        <f t="shared" si="50"/>
        <v>-311.09999999999991</v>
      </c>
      <c r="F71" s="25">
        <f t="shared" si="0"/>
        <v>67.738255729544761</v>
      </c>
    </row>
    <row r="72" spans="1:6" s="6" customFormat="1" ht="41.4" x14ac:dyDescent="0.25">
      <c r="A72" s="9" t="s">
        <v>66</v>
      </c>
      <c r="B72" s="33" t="s">
        <v>35</v>
      </c>
      <c r="C72" s="24">
        <v>964.3</v>
      </c>
      <c r="D72" s="24">
        <v>653.20000000000005</v>
      </c>
      <c r="E72" s="24">
        <f t="shared" ref="E72:E74" si="51">D72-C72</f>
        <v>-311.09999999999991</v>
      </c>
      <c r="F72" s="25">
        <f t="shared" si="0"/>
        <v>67.738255729544761</v>
      </c>
    </row>
    <row r="73" spans="1:6" s="5" customFormat="1" x14ac:dyDescent="0.25">
      <c r="A73" s="19" t="s">
        <v>67</v>
      </c>
      <c r="B73" s="34" t="s">
        <v>68</v>
      </c>
      <c r="C73" s="21">
        <f t="shared" ref="C73:E73" si="52">C74</f>
        <v>2997.7</v>
      </c>
      <c r="D73" s="21">
        <f t="shared" si="52"/>
        <v>2682.3</v>
      </c>
      <c r="E73" s="21">
        <f t="shared" si="52"/>
        <v>-315.39999999999964</v>
      </c>
      <c r="F73" s="22">
        <f t="shared" si="0"/>
        <v>89.478600260199499</v>
      </c>
    </row>
    <row r="74" spans="1:6" s="6" customFormat="1" ht="41.4" x14ac:dyDescent="0.25">
      <c r="A74" s="9" t="s">
        <v>69</v>
      </c>
      <c r="B74" s="35" t="s">
        <v>36</v>
      </c>
      <c r="C74" s="24">
        <v>2997.7</v>
      </c>
      <c r="D74" s="24">
        <v>2682.3</v>
      </c>
      <c r="E74" s="24">
        <f t="shared" si="51"/>
        <v>-315.39999999999964</v>
      </c>
      <c r="F74" s="25">
        <f t="shared" si="0"/>
        <v>89.478600260199499</v>
      </c>
    </row>
    <row r="75" spans="1:6" s="5" customFormat="1" ht="41.4" x14ac:dyDescent="0.25">
      <c r="A75" s="19" t="s">
        <v>146</v>
      </c>
      <c r="B75" s="34" t="s">
        <v>147</v>
      </c>
      <c r="C75" s="28">
        <f>C76</f>
        <v>238</v>
      </c>
      <c r="D75" s="28">
        <f t="shared" ref="D75:E75" si="53">D76</f>
        <v>238</v>
      </c>
      <c r="E75" s="28">
        <f t="shared" si="53"/>
        <v>0</v>
      </c>
      <c r="F75" s="22">
        <f t="shared" si="0"/>
        <v>100</v>
      </c>
    </row>
    <row r="76" spans="1:6" s="6" customFormat="1" ht="55.2" x14ac:dyDescent="0.25">
      <c r="A76" s="36" t="s">
        <v>148</v>
      </c>
      <c r="B76" s="34" t="s">
        <v>149</v>
      </c>
      <c r="C76" s="24">
        <f>C77+C78</f>
        <v>238</v>
      </c>
      <c r="D76" s="24">
        <f t="shared" ref="D76:E76" si="54">D77+D78</f>
        <v>238</v>
      </c>
      <c r="E76" s="24">
        <f t="shared" si="54"/>
        <v>0</v>
      </c>
      <c r="F76" s="25">
        <f t="shared" si="0"/>
        <v>100</v>
      </c>
    </row>
    <row r="77" spans="1:6" s="6" customFormat="1" ht="41.4" x14ac:dyDescent="0.25">
      <c r="A77" s="9" t="s">
        <v>150</v>
      </c>
      <c r="B77" s="35" t="s">
        <v>151</v>
      </c>
      <c r="C77" s="24">
        <v>2.5</v>
      </c>
      <c r="D77" s="24">
        <v>2.5</v>
      </c>
      <c r="E77" s="24">
        <f t="shared" ref="E77:E78" si="55">D77-C77</f>
        <v>0</v>
      </c>
      <c r="F77" s="25">
        <f t="shared" si="0"/>
        <v>100</v>
      </c>
    </row>
    <row r="78" spans="1:6" s="6" customFormat="1" ht="41.4" x14ac:dyDescent="0.25">
      <c r="A78" s="9" t="s">
        <v>152</v>
      </c>
      <c r="B78" s="35" t="s">
        <v>151</v>
      </c>
      <c r="C78" s="24">
        <v>235.5</v>
      </c>
      <c r="D78" s="24">
        <v>235.5</v>
      </c>
      <c r="E78" s="24">
        <f t="shared" si="55"/>
        <v>0</v>
      </c>
      <c r="F78" s="25">
        <f t="shared" si="0"/>
        <v>100</v>
      </c>
    </row>
    <row r="79" spans="1:6" s="38" customFormat="1" ht="27.6" x14ac:dyDescent="0.25">
      <c r="A79" s="19" t="s">
        <v>118</v>
      </c>
      <c r="B79" s="37" t="s">
        <v>119</v>
      </c>
      <c r="C79" s="28">
        <f>C80</f>
        <v>-350.5</v>
      </c>
      <c r="D79" s="28">
        <f t="shared" ref="D79:E79" si="56">D80</f>
        <v>-350.5</v>
      </c>
      <c r="E79" s="28">
        <f t="shared" si="56"/>
        <v>0</v>
      </c>
      <c r="F79" s="22">
        <f t="shared" si="0"/>
        <v>100</v>
      </c>
    </row>
    <row r="80" spans="1:6" s="38" customFormat="1" ht="41.4" x14ac:dyDescent="0.25">
      <c r="A80" s="19" t="s">
        <v>120</v>
      </c>
      <c r="B80" s="37" t="s">
        <v>121</v>
      </c>
      <c r="C80" s="28">
        <f>SUM(C81:C81)</f>
        <v>-350.5</v>
      </c>
      <c r="D80" s="28">
        <f>SUM(D81:D81)</f>
        <v>-350.5</v>
      </c>
      <c r="E80" s="28">
        <f>SUM(E81:E81)</f>
        <v>0</v>
      </c>
      <c r="F80" s="22">
        <f t="shared" ref="F80" si="57">IF(C80=0,0,D80/C80*100)</f>
        <v>100</v>
      </c>
    </row>
    <row r="81" spans="1:6" s="40" customFormat="1" ht="27.6" customHeight="1" x14ac:dyDescent="0.25">
      <c r="A81" s="9" t="s">
        <v>123</v>
      </c>
      <c r="B81" s="39" t="s">
        <v>122</v>
      </c>
      <c r="C81" s="23">
        <v>-350.5</v>
      </c>
      <c r="D81" s="23">
        <v>-350.5</v>
      </c>
      <c r="E81" s="24">
        <f t="shared" ref="E81" si="58">D81-C81</f>
        <v>0</v>
      </c>
      <c r="F81" s="25">
        <f t="shared" ref="F81" si="59">IF(C81=0,0,D81/C81*100)</f>
        <v>100</v>
      </c>
    </row>
    <row r="90" spans="1:6" x14ac:dyDescent="0.25">
      <c r="A90" s="2"/>
    </row>
    <row r="91" spans="1:6" x14ac:dyDescent="0.25">
      <c r="A91" s="2"/>
    </row>
    <row r="92" spans="1:6" x14ac:dyDescent="0.25">
      <c r="A92" s="2"/>
    </row>
    <row r="93" spans="1:6" x14ac:dyDescent="0.25">
      <c r="A93" s="2"/>
    </row>
    <row r="94" spans="1:6" x14ac:dyDescent="0.25">
      <c r="A94" s="2"/>
    </row>
    <row r="95" spans="1:6" x14ac:dyDescent="0.25">
      <c r="A95" s="2"/>
    </row>
    <row r="96" spans="1:6" x14ac:dyDescent="0.25">
      <c r="A96" s="2"/>
    </row>
    <row r="97" spans="1:1" x14ac:dyDescent="0.25">
      <c r="A97" s="2"/>
    </row>
    <row r="98" spans="1:1" x14ac:dyDescent="0.25">
      <c r="A98" s="2"/>
    </row>
    <row r="99" spans="1:1" x14ac:dyDescent="0.25">
      <c r="A99" s="2"/>
    </row>
    <row r="100" spans="1:1" x14ac:dyDescent="0.25">
      <c r="A100" s="2"/>
    </row>
    <row r="101" spans="1:1" x14ac:dyDescent="0.25">
      <c r="A101" s="2"/>
    </row>
    <row r="102" spans="1:1" x14ac:dyDescent="0.25">
      <c r="A102" s="2"/>
    </row>
    <row r="103" spans="1:1" x14ac:dyDescent="0.25">
      <c r="A103" s="2"/>
    </row>
    <row r="104" spans="1:1" x14ac:dyDescent="0.25">
      <c r="A104" s="2"/>
    </row>
    <row r="105" spans="1:1" x14ac:dyDescent="0.25">
      <c r="A105" s="2"/>
    </row>
    <row r="106" spans="1:1" x14ac:dyDescent="0.25">
      <c r="A106" s="2"/>
    </row>
    <row r="107" spans="1:1" x14ac:dyDescent="0.25">
      <c r="A107" s="2"/>
    </row>
    <row r="108" spans="1:1" x14ac:dyDescent="0.25">
      <c r="A108" s="2"/>
    </row>
    <row r="110" spans="1:1" x14ac:dyDescent="0.25">
      <c r="A110" s="2"/>
    </row>
    <row r="111" spans="1:1" x14ac:dyDescent="0.25">
      <c r="A111" s="2"/>
    </row>
    <row r="112" spans="1:1" x14ac:dyDescent="0.25">
      <c r="A112" s="2"/>
    </row>
    <row r="113" spans="1:1" x14ac:dyDescent="0.25">
      <c r="A113" s="2"/>
    </row>
    <row r="116" spans="1:1" x14ac:dyDescent="0.25">
      <c r="A116" s="2"/>
    </row>
    <row r="117" spans="1:1" x14ac:dyDescent="0.25">
      <c r="A117" s="2"/>
    </row>
    <row r="125" spans="1:1" x14ac:dyDescent="0.25">
      <c r="A125" s="2"/>
    </row>
    <row r="126" spans="1:1" x14ac:dyDescent="0.25">
      <c r="A126" s="2"/>
    </row>
    <row r="127" spans="1:1" x14ac:dyDescent="0.25">
      <c r="A127" s="2"/>
    </row>
    <row r="128" spans="1:1" x14ac:dyDescent="0.25">
      <c r="A128" s="2"/>
    </row>
    <row r="129" spans="1:1" x14ac:dyDescent="0.25">
      <c r="A129" s="2"/>
    </row>
    <row r="130" spans="1:1" x14ac:dyDescent="0.25">
      <c r="A130" s="2"/>
    </row>
    <row r="131" spans="1:1" x14ac:dyDescent="0.25">
      <c r="A131" s="2"/>
    </row>
    <row r="132" spans="1:1" x14ac:dyDescent="0.25">
      <c r="A132" s="2"/>
    </row>
    <row r="133" spans="1:1" x14ac:dyDescent="0.25">
      <c r="A133" s="2"/>
    </row>
    <row r="134" spans="1:1" x14ac:dyDescent="0.25">
      <c r="A134" s="2"/>
    </row>
    <row r="135" spans="1:1" x14ac:dyDescent="0.25">
      <c r="A135" s="2"/>
    </row>
    <row r="136" spans="1:1" x14ac:dyDescent="0.25">
      <c r="A136" s="2"/>
    </row>
    <row r="137" spans="1:1" x14ac:dyDescent="0.25">
      <c r="A137" s="2"/>
    </row>
    <row r="138" spans="1:1" x14ac:dyDescent="0.25">
      <c r="A138" s="2"/>
    </row>
    <row r="139" spans="1:1" x14ac:dyDescent="0.25">
      <c r="A139" s="2"/>
    </row>
    <row r="140" spans="1:1" x14ac:dyDescent="0.25">
      <c r="A140" s="2"/>
    </row>
    <row r="142" spans="1:1" x14ac:dyDescent="0.25">
      <c r="A142" s="2"/>
    </row>
    <row r="143" spans="1:1" x14ac:dyDescent="0.25">
      <c r="A143" s="2"/>
    </row>
    <row r="144" spans="1:1" x14ac:dyDescent="0.25">
      <c r="A144" s="2"/>
    </row>
    <row r="145" spans="1:1" x14ac:dyDescent="0.25">
      <c r="A145" s="2"/>
    </row>
    <row r="148" spans="1:1" x14ac:dyDescent="0.25">
      <c r="A148" s="2"/>
    </row>
    <row r="149" spans="1:1" x14ac:dyDescent="0.25">
      <c r="A149" s="2"/>
    </row>
  </sheetData>
  <mergeCells count="7">
    <mergeCell ref="A1:B1"/>
    <mergeCell ref="A2:F2"/>
    <mergeCell ref="A4:A5"/>
    <mergeCell ref="B4:B5"/>
    <mergeCell ref="C4:C5"/>
    <mergeCell ref="D4:D5"/>
    <mergeCell ref="E4:F4"/>
  </mergeCells>
  <pageMargins left="0.78740157480314965" right="0.39370078740157483" top="0.59055118110236227" bottom="0.39370078740157483" header="0.31496062992125984" footer="0.31496062992125984"/>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 квартал</vt:lpstr>
      <vt:lpstr>'1 квартал'!Заголовки_для_печати</vt:lpstr>
      <vt:lpstr>'1 квартал'!Область_печати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2025-04-09T07:26:50Z</dcterms:modified>
</cp:coreProperties>
</file>