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r2\_Администрация Заполярного района\УФ\2024 год\Уточнение бюджета_2024-2026\6_Декабрь_2024\Проект решения в Совет_05.12.2024\"/>
    </mc:Choice>
  </mc:AlternateContent>
  <bookViews>
    <workbookView xWindow="930" yWindow="0" windowWidth="27870" windowHeight="12585"/>
  </bookViews>
  <sheets>
    <sheet name="Перв.поправки" sheetId="1" r:id="rId1"/>
    <sheet name="Прил._ОЗП" sheetId="2" r:id="rId2"/>
  </sheets>
  <externalReferences>
    <externalReference r:id="rId3"/>
  </externalReferences>
  <definedNames>
    <definedName name="_xlnm._FilterDatabase" localSheetId="0" hidden="1">Перв.поправки!$A$4:$E$4</definedName>
    <definedName name="BossProviderVariable?_e53662d3_009c_47ea_b7f3_03c81c680ddd" hidden="1">"25_01_2006"</definedName>
    <definedName name="Z_21A42D25_8218_49FA_AF59_B83114CBEC78_.wvu.FilterData" localSheetId="0" hidden="1">Перв.поправки!$A$4:$E$4</definedName>
    <definedName name="Z_24A2D515_8A71_475B_878C_30FE127CCBB0_.wvu.PrintArea" localSheetId="0" hidden="1">Перв.поправки!$B$1:$I$161</definedName>
    <definedName name="Z_24A2D515_8A71_475B_878C_30FE127CCBB0_.wvu.PrintTitles" localSheetId="0" hidden="1">Перв.поправки!$3:$4</definedName>
    <definedName name="Z_24A2D515_8A71_475B_878C_30FE127CCBB0_.wvu.Rows" localSheetId="0" hidden="1">Перв.поправки!#REF!,Перв.поправки!#REF!,Перв.поправки!#REF!,Перв.поправки!#REF!</definedName>
    <definedName name="Z_2B9BDF1F_444E_4F1D_94BF_2019F9470890_.wvu.PrintArea" localSheetId="0" hidden="1">Перв.поправки!$B$1:$I$161</definedName>
    <definedName name="Z_2B9BDF1F_444E_4F1D_94BF_2019F9470890_.wvu.PrintTitles" localSheetId="0" hidden="1">Перв.поправки!$3:$4</definedName>
    <definedName name="Z_2B9BDF1F_444E_4F1D_94BF_2019F9470890_.wvu.Rows" localSheetId="0" hidden="1">Перв.поправки!#REF!,Перв.поправки!#REF!,Перв.поправки!#REF!</definedName>
    <definedName name="Z_40172D08_52FF_40B1_A474_8AD5BABB681B_.wvu.Cols" localSheetId="0" hidden="1">Перв.поправки!#REF!,Перв.поправки!#REF!,Перв.поправки!#REF!</definedName>
    <definedName name="Z_40172D08_52FF_40B1_A474_8AD5BABB681B_.wvu.FilterData" localSheetId="0" hidden="1">Перв.поправки!$A$4:$E$4</definedName>
    <definedName name="Z_40172D08_52FF_40B1_A474_8AD5BABB681B_.wvu.PrintArea" localSheetId="0" hidden="1">Перв.поправки!$A$1:$I$161</definedName>
    <definedName name="Z_40172D08_52FF_40B1_A474_8AD5BABB681B_.wvu.PrintTitles" localSheetId="0" hidden="1">Перв.поправки!$3:$4</definedName>
    <definedName name="Z_40172D08_52FF_40B1_A474_8AD5BABB681B_.wvu.Rows" localSheetId="0" hidden="1">Перв.поправки!#REF!,Перв.поправки!$45:$45,Перв.поправки!$48:$58,Перв.поправки!#REF!,Перв.поправки!#REF!,Перв.поправки!$73:$74,Перв.поправки!#REF!,Перв.поправки!#REF!,Перв.поправки!$79:$80,Перв.поправки!#REF!,Перв.поправки!#REF!,Перв.поправки!#REF!,Перв.поправки!$128:$128,Перв.поправки!#REF!,Перв.поправки!#REF!,Перв.поправки!#REF!</definedName>
    <definedName name="Z_84C2ADA8_B718_4E89_B674_EF36A04523B6_.wvu.PrintArea" localSheetId="0" hidden="1">Перв.поправки!$B$1:$I$161</definedName>
    <definedName name="Z_84C2ADA8_B718_4E89_B674_EF36A04523B6_.wvu.Rows" localSheetId="0" hidden="1">Перв.поправки!#REF!,Перв.поправки!#REF!,Перв.поправки!#REF!,Перв.поправки!#REF!,Перв.поправки!#REF!,Перв.поправки!#REF!,Перв.поправки!#REF!,Перв.поправки!#REF!,Перв.поправки!#REF!,Перв.поправки!#REF!,Перв.поправки!#REF!,Перв.поправки!#REF!,Перв.поправки!#REF!,Перв.поправки!#REF!,Перв.поправки!#REF!,Перв.поправки!#REF!,Перв.поправки!#REF!</definedName>
    <definedName name="Z_9EF54442_E225_4E85_AE02_F2B7A71B6965_.wvu.PrintTitles" localSheetId="0" hidden="1">Перв.поправки!$3:$4</definedName>
    <definedName name="Z_C0C4DA1D_DD5B_40F5_88DC_CDE89978FC56_.wvu.Cols" localSheetId="0" hidden="1">Перв.поправки!#REF!,Перв.поправки!#REF!</definedName>
    <definedName name="Z_C0C4DA1D_DD5B_40F5_88DC_CDE89978FC56_.wvu.FilterData" localSheetId="0" hidden="1">Перв.поправки!$A$4:$E$4</definedName>
    <definedName name="Z_C0C4DA1D_DD5B_40F5_88DC_CDE89978FC56_.wvu.PrintArea" localSheetId="0" hidden="1">Перв.поправки!$A$1:$I$161</definedName>
    <definedName name="Z_C0C4DA1D_DD5B_40F5_88DC_CDE89978FC56_.wvu.PrintTitles" localSheetId="0" hidden="1">Перв.поправки!$3:$4</definedName>
    <definedName name="Z_C0C4DA1D_DD5B_40F5_88DC_CDE89978FC56_.wvu.Rows" localSheetId="0" hidden="1">Перв.поправки!#REF!,Перв.поправки!$45:$45,Перв.поправки!$48:$58,Перв.поправки!#REF!,Перв.поправки!#REF!,Перв.поправки!$73:$74,Перв.поправки!#REF!,Перв.поправки!#REF!,Перв.поправки!$79:$80,Перв.поправки!#REF!,Перв.поправки!#REF!,Перв.поправки!#REF!,Перв.поправки!$128:$128,Перв.поправки!#REF!,Перв.поправки!#REF!,Перв.поправки!#REF!</definedName>
    <definedName name="Z_DE56EAE4_4DB9_4063_BAAF_F7757DA6412F_.wvu.Rows" localSheetId="0" hidden="1">Перв.поправки!#REF!,Перв.поправки!#REF!,Перв.поправки!$41:$147,Перв.поправки!#REF!,Перв.поправки!#REF!</definedName>
    <definedName name="Z_E425B371_49D9_4B35_B727_ACA5AFD9307D_.wvu.PrintTitles" localSheetId="0" hidden="1">Перв.поправки!$3:$4</definedName>
    <definedName name="_xlnm.Print_Titles" localSheetId="0">Перв.поправки!$3:$4</definedName>
    <definedName name="_xlnm.Print_Area" localSheetId="0">Перв.поправки!$A$1:$I$161</definedName>
  </definedNames>
  <calcPr calcId="162913" fullCalcOn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2" i="2" l="1"/>
  <c r="C22" i="2"/>
  <c r="M21" i="2"/>
  <c r="K21" i="2"/>
  <c r="I21" i="2"/>
  <c r="H21" i="2"/>
  <c r="L21" i="2" s="1"/>
  <c r="G21" i="2"/>
  <c r="B21" i="2"/>
  <c r="A21" i="2"/>
  <c r="M20" i="2"/>
  <c r="L20" i="2"/>
  <c r="K20" i="2"/>
  <c r="J20" i="2" s="1"/>
  <c r="F20" i="2"/>
  <c r="B20" i="2"/>
  <c r="A20" i="2"/>
  <c r="M19" i="2"/>
  <c r="L19" i="2"/>
  <c r="K19" i="2"/>
  <c r="J19" i="2"/>
  <c r="F19" i="2"/>
  <c r="B19" i="2"/>
  <c r="A19" i="2"/>
  <c r="M18" i="2"/>
  <c r="L18" i="2"/>
  <c r="K18" i="2"/>
  <c r="J18" i="2" s="1"/>
  <c r="F18" i="2"/>
  <c r="B18" i="2"/>
  <c r="A18" i="2"/>
  <c r="M17" i="2"/>
  <c r="L17" i="2"/>
  <c r="K17" i="2"/>
  <c r="J17" i="2"/>
  <c r="F17" i="2"/>
  <c r="B17" i="2"/>
  <c r="A17" i="2"/>
  <c r="M16" i="2"/>
  <c r="L16" i="2"/>
  <c r="K16" i="2"/>
  <c r="J16" i="2"/>
  <c r="F16" i="2"/>
  <c r="B16" i="2"/>
  <c r="A16" i="2"/>
  <c r="M15" i="2"/>
  <c r="L15" i="2"/>
  <c r="K15" i="2"/>
  <c r="J15" i="2" s="1"/>
  <c r="F15" i="2"/>
  <c r="B15" i="2"/>
  <c r="A15" i="2"/>
  <c r="M14" i="2"/>
  <c r="L14" i="2"/>
  <c r="K14" i="2"/>
  <c r="K13" i="2" s="1"/>
  <c r="F14" i="2"/>
  <c r="B14" i="2"/>
  <c r="A14" i="2"/>
  <c r="M13" i="2"/>
  <c r="I13" i="2"/>
  <c r="G13" i="2"/>
  <c r="E13" i="2"/>
  <c r="D13" i="2"/>
  <c r="C13" i="2"/>
  <c r="B13" i="2"/>
  <c r="M12" i="2"/>
  <c r="J12" i="2" s="1"/>
  <c r="L12" i="2"/>
  <c r="K12" i="2"/>
  <c r="F12" i="2"/>
  <c r="B12" i="2"/>
  <c r="A12" i="2"/>
  <c r="M11" i="2"/>
  <c r="L11" i="2"/>
  <c r="K11" i="2"/>
  <c r="J11" i="2"/>
  <c r="F11" i="2"/>
  <c r="B11" i="2"/>
  <c r="B8" i="2" s="1"/>
  <c r="B22" i="2" s="1"/>
  <c r="A11" i="2"/>
  <c r="M10" i="2"/>
  <c r="L10" i="2"/>
  <c r="J10" i="2" s="1"/>
  <c r="K10" i="2"/>
  <c r="F10" i="2"/>
  <c r="B10" i="2"/>
  <c r="A10" i="2"/>
  <c r="M9" i="2"/>
  <c r="M8" i="2" s="1"/>
  <c r="M22" i="2" s="1"/>
  <c r="L9" i="2"/>
  <c r="L8" i="2" s="1"/>
  <c r="K9" i="2"/>
  <c r="K8" i="2" s="1"/>
  <c r="K22" i="2" s="1"/>
  <c r="J9" i="2"/>
  <c r="J8" i="2" s="1"/>
  <c r="F9" i="2"/>
  <c r="B9" i="2"/>
  <c r="A9" i="2"/>
  <c r="I8" i="2"/>
  <c r="I22" i="2" s="1"/>
  <c r="H8" i="2"/>
  <c r="G8" i="2"/>
  <c r="G22" i="2" s="1"/>
  <c r="F8" i="2"/>
  <c r="E8" i="2"/>
  <c r="E22" i="2" s="1"/>
  <c r="D8" i="2"/>
  <c r="C8" i="2"/>
  <c r="F148" i="1"/>
  <c r="H144" i="1"/>
  <c r="G144" i="1"/>
  <c r="H138" i="1"/>
  <c r="G138" i="1"/>
  <c r="F138" i="1"/>
  <c r="H134" i="1"/>
  <c r="G134" i="1"/>
  <c r="F134" i="1"/>
  <c r="H127" i="1"/>
  <c r="G127" i="1"/>
  <c r="F127" i="1"/>
  <c r="H115" i="1"/>
  <c r="G115" i="1"/>
  <c r="F115" i="1"/>
  <c r="H110" i="1"/>
  <c r="G110" i="1"/>
  <c r="F110" i="1"/>
  <c r="H105" i="1"/>
  <c r="G105" i="1"/>
  <c r="F105" i="1"/>
  <c r="H101" i="1"/>
  <c r="G101" i="1"/>
  <c r="F101" i="1"/>
  <c r="H94" i="1"/>
  <c r="G94" i="1"/>
  <c r="F94" i="1"/>
  <c r="H86" i="1"/>
  <c r="G86" i="1"/>
  <c r="F86" i="1"/>
  <c r="H78" i="1"/>
  <c r="G78" i="1"/>
  <c r="F78" i="1"/>
  <c r="H72" i="1"/>
  <c r="G72" i="1"/>
  <c r="F72" i="1"/>
  <c r="H60" i="1"/>
  <c r="G60" i="1"/>
  <c r="F60" i="1"/>
  <c r="F48" i="1"/>
  <c r="H47" i="1"/>
  <c r="G47" i="1"/>
  <c r="H43" i="1"/>
  <c r="G43" i="1"/>
  <c r="F43" i="1"/>
  <c r="H38" i="1"/>
  <c r="G38" i="1"/>
  <c r="F38" i="1"/>
  <c r="H34" i="1"/>
  <c r="G34" i="1"/>
  <c r="F34" i="1"/>
  <c r="H31" i="1"/>
  <c r="G31" i="1"/>
  <c r="F31" i="1"/>
  <c r="H5" i="1"/>
  <c r="G5" i="1"/>
  <c r="F5" i="1"/>
  <c r="G160" i="1" l="1"/>
  <c r="H160" i="1"/>
  <c r="F160" i="1"/>
  <c r="G42" i="1"/>
  <c r="G41" i="1" s="1"/>
  <c r="G161" i="1" s="1"/>
  <c r="H42" i="1"/>
  <c r="H41" i="1" s="1"/>
  <c r="H161" i="1" s="1"/>
  <c r="J21" i="2"/>
  <c r="L13" i="2"/>
  <c r="L22" i="2" s="1"/>
  <c r="J14" i="2"/>
  <c r="J13" i="2" s="1"/>
  <c r="J22" i="2" s="1"/>
  <c r="F21" i="2"/>
  <c r="F13" i="2" s="1"/>
  <c r="F22" i="2" s="1"/>
  <c r="H13" i="2"/>
  <c r="H22" i="2" s="1"/>
  <c r="F144" i="1"/>
  <c r="F47" i="1"/>
  <c r="F42" i="1" s="1"/>
  <c r="F41" i="1" s="1"/>
  <c r="F161" i="1" s="1"/>
</calcChain>
</file>

<file path=xl/sharedStrings.xml><?xml version="1.0" encoding="utf-8"?>
<sst xmlns="http://schemas.openxmlformats.org/spreadsheetml/2006/main" count="590" uniqueCount="358">
  <si>
    <t xml:space="preserve">Финансово-экономическое обоснование изменений в решение Совета Заполярного района "О районном бюджете на 2024 год и плановый период 2025-2026 годов" (декабрь 2024 года) </t>
  </si>
  <si>
    <t>ПОПРАВКИ 2024 год</t>
  </si>
  <si>
    <t>Плановый период</t>
  </si>
  <si>
    <t>Обоснование поправки</t>
  </si>
  <si>
    <t>Главный администратор бюджетных средств / ГРБС / Заказчик</t>
  </si>
  <si>
    <t>Код бюджетной классификации</t>
  </si>
  <si>
    <t>Наименование кода доходов, целевой статьи расходов</t>
  </si>
  <si>
    <t>Пункты текста, приложения к решению, в которые вносятся поправки</t>
  </si>
  <si>
    <t>№ сл. записки</t>
  </si>
  <si>
    <t>Суммы по поправкам, тыс. рублей
(+,-)</t>
  </si>
  <si>
    <t>2025 год</t>
  </si>
  <si>
    <t>2026 год</t>
  </si>
  <si>
    <t>Уточнение налоговых и неналоговых поступлений в районный бюджет</t>
  </si>
  <si>
    <t>Управление муниципального имущества Администрации ЗР</t>
  </si>
  <si>
    <t>042 1 11 05075 05 0000 120</t>
  </si>
  <si>
    <t>Доходы от сдачи в аренду имущества, составляющего казну муниципальных районов (за исключением земельных участков)</t>
  </si>
  <si>
    <t>приложение 2</t>
  </si>
  <si>
    <t>195</t>
  </si>
  <si>
    <t>Увеличивается план по доходам от сдачи в аренду имущества, составляющего казну Заполярного района, в связи с передачей в аренду ООО «НАО Ремстрой плюс» общественной бани на 10 человек в с. Нижняя Пеша по договору от 03.05.2024 № 01-17-14/24 (прилагается)</t>
  </si>
  <si>
    <t>Администрация ЗР</t>
  </si>
  <si>
    <t>034 1 13 02995 05 0000 130</t>
  </si>
  <si>
    <t>Прочие доходы от компенсации затрат бюджетов муниципальных районов</t>
  </si>
  <si>
    <t>01-34-1883/24-0-0</t>
  </si>
  <si>
    <t>Увеличивается план по доходам в связи с фактическим поступлением в районный бюджет. В доход бюджета поступили:
- 280 698,26 руб. - возврат денежных средств, перечисленных в 2016 году Управлением ЖКХ и строительства Администрации Заполярного района ООО «ЯсавэйСтройИнвест» за выполнение подрядных работ по консервации объекта «Детский сад на 80 мест в п. Харута» согласно муниципальному контракту от 30.09.2015, взысканных в соответствии с решением Нарьян-Марского городского суда Ненецкого автономного округа с генерального директора общества Хира Р.Н.,
- 8 966,68 руб. - возмещение ущерба, причиненного дорожно-транспортным происшествием, взысканное по исполнительному листу со Скаковского В.В. в порядке регресса,
- 175,00 руб. - возврат по исполнительному листу авансового платежа, перечисленного ООО «СТОУНТЭКС» в соответствии с муниципальным контрактом № 60/10 от 22.12.2010 на выполнение подрядных работ по строительству объекта «Школа-сад на 80 мест в пос. Бугрино»,
- 61 394,63 руб. - компенсационная стоимость за снос зеленых насаждений на межселенной территории Заполярного района, перечисленная АО «Ненецкая агропромышленная компания»</t>
  </si>
  <si>
    <t>Управление имущественных и земельных отношений Ненецкого автономного округа</t>
  </si>
  <si>
    <t>005 1 14 06013 05 0000 430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</si>
  <si>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</si>
  <si>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б/н УФ</t>
  </si>
  <si>
    <t>Увеличивается план по доходам в связи с фактическим поступлением в районный бюджет в 2024 году</t>
  </si>
  <si>
    <t>005 1 14 06013 13 0000 430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</si>
  <si>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</si>
  <si>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042 1 14 06025 05 0000 430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</si>
  <si>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</si>
  <si>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В связи с фактическим поступлением в районный бюджет увеличивается план по доходам от продажи земельных участков, находящихся в собственности Заполярного района. Реализованы три земельных участка, предоставленных гражданам под индивидуальные жилые дома в п. Нельмин Нос (договоры купли-продажи от 25.06.2024 № 01-17-16/24 и № 01-17-17/24, от 12.11.2024 № 01-17-49/24)</t>
  </si>
  <si>
    <t>Департамент цифрового развития, связи и массовых коммуникаций Ненецкого автономного округа</t>
  </si>
  <si>
    <t>009 1 16 01053 01 0000 140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</si>
  <si>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</si>
  <si>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Департамент образования, культуры и спорта Ненецкого автономного округа</t>
  </si>
  <si>
    <t>010 1 16 01053 01 0000 140</t>
  </si>
  <si>
    <t>009 1 16 01063 01 0000 140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</si>
  <si>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</si>
  <si>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010 1 16 01063 01 0000 140</t>
  </si>
  <si>
    <t>009 1 16 01073 01 0000 140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</si>
  <si>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</si>
  <si>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009 1 16 01083 01 0000 140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</si>
  <si>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</si>
  <si>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009 1 16 01143 01 0000 140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</si>
  <si>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</si>
  <si>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009 1 16 01153 01 0000 140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</si>
  <si>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</si>
  <si>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Управление финансов</t>
  </si>
  <si>
    <t xml:space="preserve">040 1 16 01154 01 0000 140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</si>
  <si>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</si>
  <si>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009 1 16 01173 01 0000 140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</si>
  <si>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</si>
  <si>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009 1 16 01193 01 0000 140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</si>
  <si>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</si>
  <si>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009 1 16 01203 01 0000 140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</si>
  <si>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</si>
  <si>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010 1 16 01203 01 0000 140</t>
  </si>
  <si>
    <t>034 1 16 07010 05 0000 140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</si>
  <si>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</si>
  <si>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Увеличивается план по доходам в связи с фактическим поступлением в районный бюджет сумм неустоек за нарушение срока исполнения поставщиками (подрядчиками, исполнителями) обязательств, предусмотренных муниципальными контрактами, в том числе перечислено:
а) в соответствии с требованием муниципального заказчика об уплате неустойки:
- ИП Кадикиным И.И. за нарушение срока исполнения обязательств по организации места массового отдыха (пляж) населения на водных объектах согласно муниципальному контракту от 06.05.2024 в сумме 19 209,60 руб.,
- ООО «Парковая Реставрация-Экспедиция» за нарушение срока выполнения работ по разработке научно-проектной документации по сохранению объекта культурного наследия народов Российской Федерации регионального значения «Дом Таратина» с положительным заключением историко-культурной экспертизы согласно муниципальному контракту от 14.08.2023 - 24 266,66 руб.,
- ООО «ИТ Бизнес-Консалтинг» за нарушение срока исполнения обязательств по поставке, установке, калибровке Тахографа со СКИЗИ и системы ГЛОНАСС/GPS мониторинга на транспортное средство согласно договору от 27.06.2024 - 966,60 руб.;
б) в соответствии с определением Арбитражного суда Архангельской области ООО «Экомакс» за нарушение срока исполнения обязательств по созданию места (площадки) накопления твердых коммунальных отходов до 11 месяцев «Ангар площадью 145,8 м2 в с. Шойна согласно муниципальному контракту от 31.05.2022 в сумме 482 302,38 руб.
Кроме того, МКУ ЗР «Северное» в соответствии с решением Арбитражного суда Архангельской области в доход районного бюджета из средств, подлежащих выплате ЗАО «Спинокс», перечислена сумма неустойки за нарушение срока выполнения работ по строительству объекта «Очистные сооружения производительностью 2 500 куб. м в сутки в п. Искателей» согласно муниципальному контракту от 29.12.2012 в размере 71 427,00 руб.
Следует отметить, что на основании отзыва претензии заказчиком (МКУ ЗР «Северное») 28.06.2024 произведен возврат оплаченной 22.03.2024 ИП Мартошенко С.Н. суммы неустойки за нарушение срока оказания услуг по предрейсовому и послерейсовому медицинскому осмотру работников МКУ ЗР «Северное», закрепленных за служебным автотранспортом, согласно договору от 01.01.2024 в размере 2 782,56 руб.</t>
  </si>
  <si>
    <t>034 1 16 07090 05 0000 140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</si>
  <si>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</si>
  <si>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Увеличивается план по доходам в связи с фактическим поступлением в районный бюджет штрафов, налагаемых за неисполнение или ненадлежащее исполнение обязательств, предусмотренных муниципальными контрактами (за исключением просрочки исполнения обязательств), в том числе:
а) в соответствии с требованием муниципального заказчика об уплате штрафа перечислено:
- ИП Кадикиным И.И. за ненадлежащее исполнение обязательств по организации места массового отдыха (пляж) населения на водных объектах согласно муниципальному контракту от 06.05.2024 в сумме 1 000,00 руб.,
- ООО «Медиа Технологии» за ненадлежащее исполнение обязательств по размещению информационных материалов в издании «Достояние НАО» (специальный номер издания «Достояние Севера» к юбилею Ненецкого автономного округа) согласно муниципальному контракту от 19.08.2024 - 1 000,00 руб.,
- ООО «Парковая Реставрация-Экспедиция» за ненадлежащее исполнение обязательств по разработке научно-проектной документации по сохранению объекта культурного наследия народов Российской Федерации регионального значения «Дом Таратина» с положительным заключением историко-культурной экспертизы согласно муниципальному контракту от 14.08.2023 - 1 000,00 руб.,
- УФПС Ненецкого автономного округа за ненадлежащее оказание услуг по распространению общественно-политической газеты Заполярного района в II полугодии 2023 года согласно муниципальному контракту от 19.06.2023 - 2 000,00 руб.,
- ООО «Пром-Сервис» за ненадлежащее оказание услуг по техническому обслуживанию и ремонту систем автоматической охранно-пожарной сигнализации, обеспечение передачи сигнала с подключенных объектов на пульт оповещения Ненецкого автономного округа согласно муниципальному контракту от 09.01.2023 - 1 000,00 руб.,
- ИП Ледковым Н.Г. за ненадлежащее исполнение обязательств по обустройству контейнерных площадок для установки контейнеров ТКО и приобретению контейнеров в с. Несь согласно муниципальному контракту от 25.06.2024 - 4 000,00 руб.,
- ИП Коткиным Н.В. за ненадлежащее исполнение обязательств по созданию места (площадки) накопления твердых коммунальных отходов до 11 месяцев в с. Великовисочное согласно муниципальному контракту от 25.09.2023 - 5 000,00 руб.;
б) в соответствии с определением Арбитражного суда Архангельской области перечислено ООО «Экомакс» за ненадлежащее исполнение обязательств по созданию места (площадки) накопления твердых коммунальных отходов до 11 месяцев «Ангар площадью 145,8 м2 в с. Шойна согласно муниципальному контракту от 31.05.2022 в сумме 5 000,00 руб.</t>
  </si>
  <si>
    <t>Межрегиональное управление Росприроднадзора по Республике Коми и Ненецкому автономному округу</t>
  </si>
  <si>
    <t>048 1 16 10123 01 0000 140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</si>
  <si>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</si>
  <si>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Департамент природных ресурсов, экологии и агропромышленного комплекса Ненецкого автономного округа</t>
  </si>
  <si>
    <t>019 1 16 11050 01 0000 140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</si>
  <si>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</si>
  <si>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Увеличивается план по доходам в связи с фактическим поступлением в районный бюджет в 2024 году (платежи поступили от граждан в возмещение ущерба за незаконную добычу на территории Заполярного района охотничьих ресурсов, а также водных биологических ресурсов)</t>
  </si>
  <si>
    <t>034 1 16 11050 01 0000 140</t>
  </si>
  <si>
    <t>Увеличивается план по доходам в связи с фактическим поступлением в районный бюджет сумм возмещения ущерба за незаконную добычу (вылов) водных биологических ресурсов (рыбы), взысканных с жителей Заполярного района в соответствии с решениями судебных органов</t>
  </si>
  <si>
    <t>048 1 16 11130 01 0000 140</t>
  </si>
  <si>
    <t>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</si>
  <si>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Увеличивается план по доходам в связи с фактическим поступлением в районный бюджет в 2024 году (администратором доходов в районный бюджет уточнены платежи, перечисленные АО «Арктикнефть» по решению Арбитражного суда г. Москвы от 14.07.2023 в возмещение вреда, причиненного почвам, как компоненту окружающей природной среды, вследствие аварийного разлива нефти и захламления производственной территории, расположенной на о. Колгуев, навалами отходов)</t>
  </si>
  <si>
    <t xml:space="preserve">Уточнение объема межбюджетных трансфертов из окружного бюджета </t>
  </si>
  <si>
    <t>034 2 02 29999 05 0000 150</t>
  </si>
  <si>
    <t>Субсидии местным бюджетам на софинансирование расходных обязательств по организации в границах поселений, городского округа электро-, тепло- и водоснабжения населения, водоотведения в части подготовки объектов коммунальной инфраструктуры к осенне-зимнему периоду</t>
  </si>
  <si>
    <t>На основании проекта Закона «О внесении изменений в закон Ненецкого автономного округа «Об окружном бюджете на 2024 год и на плановый период 2025 и 2026 годов», дополнительного соглашения от 02.09.2024 № 2 к соглашению о предоставлении в 2024 году субсидии из окружного бюджета бюджету муниципального образования «Заполярный район» Ненецкого автономного округа» уменьшаются межбюджетные трансферты, предусмотренные на софинансирование расходных обязательств по организации в границах поселений, городского округа электро-, тепло- и водоснабжения населения, водоотведения в части подготовки объектов коммунальной инфраструктуры к осенне-зимнему периоду</t>
  </si>
  <si>
    <t>Уточнение доходов от поступления в районный бюджет остатков целевых средств из бюджетов поселений</t>
  </si>
  <si>
    <t>034 2 18 60010 05 0000 150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</si>
  <si>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</si>
  <si>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Увеличивается план на сумму возврата из бюджета Сельского поселения «Хоседа-Хардский сельсовет» ЗР НАО иных межбюджетных трансфертов, полученных из районного бюджета в 2023 году в рамках муниципальной программы «Развитие социальной инфраструктуры и создание комфортных условий проживания на территории муниципального района «Заполярный район» на 2021-2030 годы» на возмещение недополученных доходов или финансовое возмещение затрат, возникающих при оказании жителям поселения услуг общественных бань (средства районного бюджета, возврат средств произведен согласно отчету о результатах контрольного мероприятия Контрольно-счетной палаты Заполярного района от 28.06.2024)</t>
  </si>
  <si>
    <t>040 2 18 60010 05 0000 150</t>
  </si>
  <si>
    <t>Увеличивается план на сумму возврата из бюджетов поселений иных межбюджетных трансфертов, полученных из районного бюджета и имеющих целевое назначение, прошлых лет, в том числе:
- 462 396,06 руб. - трансферты, полученные в 2021-2022 годах Городским поселением «Рабочий поселок Искателей» ЗР НАО в рамках подпрограммы 6 «Возмещение части затрат органов местного самоуправления поселений Ненецкого автономного округа» муниципальной программы «Развитие административной системы местного самоуправления муниципального района «Заполярный район» на 2017-2025 годы» на выплату пенсий за выслугу лет лицам, замещавшим выборные должности и должности муниципальной службы. Средства взысканы в бюджет поселения в текущем году в соответствии с апелляционным определением Нарьян-Марского городского суда от 17.07.2024 (средства районного бюджета), 
- 25 000,00 руб. - трансферты, полученные в 2023 году Сельским поселением «Юшарский сельсовет» ЗР НАО на поддержку мер по обеспечению сбалансированности бюджета поселения в рамках муниципальной программы «Управление финансами в муниципальном районе «Заполярный район» на 2019-2025 годы» на проведение судебной экспертизы. Выделенные из районного бюджета средства в 2023 году перечислены Администрацией поселения на счет Арбитражного суда Архангельской области для оплаты судебной экспертизы по делу № А05П-325/2023, в текущем году остаток невостребованных средств возвращен судом в бюджет поселения (средства районного бюджета)</t>
  </si>
  <si>
    <t>Уточнение доходов со знаком "минус" от возврата остатков целевых средств из районного бюджета</t>
  </si>
  <si>
    <t>034 2 19 60010 05 0000 150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</si>
  <si>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</si>
  <si>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Уточняется план по доходам со знаком "минус" на сумму возврата в окружной бюджет остатка субсидии прошлых лет, предусмотренной ДЦП "Социальное развитие села на территории Ненецкого автономного округа на 2009-2015 годы" (мероприятие "Выполнение работ по строительству объекта "Школа-сад на 80 мест в п. Бугрино"), поступившей от ООО "Стоунтекс" по исполнительному листу</t>
  </si>
  <si>
    <t>Уточнение ассигнований по заявкам главных распорядителей</t>
  </si>
  <si>
    <t>Уточнение ассигнований в рамках муниципальных программ</t>
  </si>
  <si>
    <t>Муниципальная программа "Управление финансами в муниципальном районе "Заполярный район" на 2019-2026 годы"</t>
  </si>
  <si>
    <t>Управление финансов Администрации ЗР</t>
  </si>
  <si>
    <t>040 0106 30.0.00.81010 122</t>
  </si>
  <si>
    <t>Расходы на содержание органов местного самоуправления и обеспечение их функций</t>
  </si>
  <si>
    <t>приложения 6, 7, 8, 9</t>
  </si>
  <si>
    <t>Уф б/н</t>
  </si>
  <si>
    <t>Уменьшаются ассигнования, предусмотренные на текущее содержание Управления финансов Администрации ЗР в 2024 году на общую сумму 335,3 тыс. руб. в связи с ожидаемой экономией, из них:
- на оплату льготного проезда в сумме 283,8 тыс. руб. в связи с тем, что не все сотрудники воспользовались правом льготного проезда на себя и членов семьи в 2024 году, кроме того фактические расходы сложились ниже запланированных;
- на закупку, товаров работ, услуг в сумме 51,5 тыс. руб. в связи с отсутствием представительских расходов и расходов на техническое содержание оргтехники, экономией по расходам на оплату услуг связи, по прочим работам, услугам</t>
  </si>
  <si>
    <t>040 0106 30.0.00.81010 244</t>
  </si>
  <si>
    <t>Муниципальная программа "Содержание и обеспечение деятельности органов местного самоуправления муниципального района "Заполярный район" на 2024-2030 годы"</t>
  </si>
  <si>
    <t>034 0104 31.0.00.81010 121, 129</t>
  </si>
  <si>
    <t>Приложения 6, 7, 8, 9</t>
  </si>
  <si>
    <t>01-34-1866/24-0-0</t>
  </si>
  <si>
    <t>На основании письма Администрации Заполярного района выделяются дополнительно ассигнования на заработную плату и начисления на выплаты по оплате труда на 2024 год в общей сумме 953,3 тыс. руб. в связи с выплатой компенсации за неиспользованный отпуск сотрудникам при увольнении</t>
  </si>
  <si>
    <t>034 0104 31.0.00.81010 122</t>
  </si>
  <si>
    <t>01-34-1884/24-0-0</t>
  </si>
  <si>
    <t xml:space="preserve">На основании письма Администрации ЗР уменьшаются ассигнования, предусмотренные на 2024 год, в общей сумме 596,5 тыс. руб., из них:
1) на текущее содержание Администрации ЗР - 481,5 тыс. руб.
Экономия образовалась:
- по оплате льготного проезда к месту отдыха и обратно (204,1 тыс. руб.) в результате увольнения сотрудников Администрации, которым была запланирована компенсация,
- по командировочным расходам к месту обучения в 2024 году (229,5 тыс. руб.) - в связи с тем, что фактические расходы по проезду к месту обучения и обратно и проживанию оказались ниже планируемых,
- по расходам на компенсацию затрат, понесенных гражданами при поступлении на муниципальную службу (прохождение медицинского осмотра) (0,5 тыс. руб.) - в связи с тем, что фактические расходы оказались ниже планируемых,
- по диспансеризации муниципальных служащих (12,0 тыс. руб.) - в результате проведения конкурсных процедур,
- по приобретению прочих основных средств (13,1 тыс. руб.) - в результате проведения конкурсных процедур,
- по оплате дополнительного профессионального образования (22,3 тыс. руб.) - в результате проведенных конкурсных процедур
</t>
  </si>
  <si>
    <t>034 0104 31.0.00.81010 244</t>
  </si>
  <si>
    <t>034 0705 31.0.00.81010 244</t>
  </si>
  <si>
    <t>034 0113 31.0.00.81060 360</t>
  </si>
  <si>
    <t>Организация и проведение официальных мероприятий муниципального района "Заполярный район"</t>
  </si>
  <si>
    <t xml:space="preserve">2) на организацию официальных мероприятий Заполярного района - 115,0 тыс. руб.
Экономия сложилась по бюджетным ассигнованиям, предусмотренным на выплату премий за участие в конкурсе "Гордость Заполярного района". В 2024 году конкурс не проводился. </t>
  </si>
  <si>
    <t>040 0106 31.0.00.81010 122</t>
  </si>
  <si>
    <t>Уменьшаются бюджетные ассигнования на 2024 год, предусмотренные на содержание Управления финансов Администрации Заполярного района, в общей сумме 243,5 тыс. руб. в связи со сложившейся экономией:
- на командировочные расходы в сумме 104,9 тыс. руб., на оплату курсов повышения квалификации в сумме 36,1 тыс. руб. и участия в конференциях, семинарах в сумме 91,0 тыс. руб. - в связи с тем, что часть сотрудников прошла дистанционное обучение;
- по оплате за диспансеризацию муниципальных служащих в сумме 11,5 тыс. руб. - в связи с тем, что стоимость услуг, предложенных Центральной районной поликлиникой Заполярного района, ниже стоимости, предусмотренной в бюджете на 2024 год, а также при формировании окончательной цены контракта была исключена стоимость услуг, которые оказываются 1 раз в 2 года (маммография)</t>
  </si>
  <si>
    <t>040 0106 31.0.00.81010 244</t>
  </si>
  <si>
    <t>040 0705 31.0.00.81010 244</t>
  </si>
  <si>
    <t>042 0705 31.0.00.81010 244</t>
  </si>
  <si>
    <t>196</t>
  </si>
  <si>
    <t xml:space="preserve">На основании письма УМИ Администрации Заполярного района уменьшаются ассигнования, предусмотренные в 2024 году на текущее содержание управления, в сумме 26,0 тыс. руб.
Экономия расходов на организацию и получение дополнительного образования образовалась в связи с тем, что один сотрудник прошел дистанционное обучение </t>
  </si>
  <si>
    <t>Администрация ЗР / МКУ ЗР "Северное"</t>
  </si>
  <si>
    <t>034 0505 31.0.00.80020 112</t>
  </si>
  <si>
    <t>Расходы на обеспечение деятельности подведомственных казенных учреждений</t>
  </si>
  <si>
    <t>541/24</t>
  </si>
  <si>
    <t xml:space="preserve">На основании служебной записки МКУ ЗР "Северное" уменьшаются ассигнования, предусмотренные в 2024 году на текущее содержание учреждения, в общей сумме 1218,8 тыс. руб. в связи со сложившейся экономией, в том числе:
- командировочные расходы - 200,0 тыс. руб. (суточные -  80,0 тыс. руб., проезд - 50,0 тыс. руб., проживание - 70,0 тыс. руб.),
- льготный проезд - 920,0 тыс. руб.
- компенсация за найм жилого помещения - 98,8 тыс.руб.
</t>
  </si>
  <si>
    <t>034 1202 31.4.00.81050 244</t>
  </si>
  <si>
    <t>Муниципальная программа "Развитие социальной инфраструктуры и создание комфортных условий проживания на территории муниципального района "Заполярный район" на 2021-2030 годы"</t>
  </si>
  <si>
    <t>034 0801 32.0.00.86010 244</t>
  </si>
  <si>
    <t>Мероприятия в рамках муниципальной программы "Развитие социальной инфраструктуры и создание комфортных условий проживания на территории муниципального района "Заполярный район" на 2021-2030 годы"</t>
  </si>
  <si>
    <t>504/24</t>
  </si>
  <si>
    <t>На основании служебной записки МКУ ЗР "Северное" переносятся ассигнования, предусмотренные в 2024 году на мероприятие "Проведение работ по сохранению объекта культурного наследия (памятника истории и культуры) народов Российской Федерации регионального значения "Дом Таратина", 1870-е гг., расположенного по адресу: Ненецкий автономный округ, д. Таратинское" в сумме 5650,2 тыс. руб., на 2025 год в том же объеме.
В целях реализации мероприятия дважды проводились электронные аукционы, по результатам которых не подано ни одной заявки на участие в аукционе. В связи этим торги признаны несостоявшимися, предусмотренные денежные средства не освоены. Специалистами МКУ ЗР «Северное» будет вновь подготовлена документация и направлена в УМИ Администрации ЗР для проведения аукциона в 2025 году</t>
  </si>
  <si>
    <t>Администрация ЗР / СП "Приморско-Куйский сельсовет" ЗР НАО</t>
  </si>
  <si>
    <t>034 0502 32.0.00.89230 540</t>
  </si>
  <si>
    <t>Иные межбюджетные трансферты в рамках муниципальной программы "Развитие социальной инфраструктуры и создание комфортных условий проживания на территории муниципального района "Заполярный район" на 2021-2030 годы"</t>
  </si>
  <si>
    <t>пункт 1 главы 11 решения, приложения 6, 7, 8, 9, 16</t>
  </si>
  <si>
    <t>Администрация ЗР / СП "Хоседа-Хардский сельсовет" ЗР НАО</t>
  </si>
  <si>
    <t>308</t>
  </si>
  <si>
    <t xml:space="preserve">На основании обращения главы поселения исключаются иные МТ Сельскому поселению "Хоседа-Хардский сельсовет" ЗР НАО, предусмотренные в 2024 году на ремонт общественной бани в п. Харута в сумме 2024,2 тыс. руб., и предусматриваются на 2025 год в сумме 2062,3 тыс. руб.
Объект «Баня» в п. Харута находится на праве оперативного управления у муниципального казенного предприятия «Жилищно-коммунальное хозяйство муниципального образования «Хоседа-Хардский сельсовет». Правообладатель объекта – Сельское поселение. Выписка из ЕГРН прилагается.
В целях реализации вышеназванного мероприятия Администрацией поселения заключен муниципальный контракт от 09.08.2024 № 0184300000424000150 с ИП Пашкиной А.В., цена контракта 2 024 200,0 руб. Срок окончания работ 30.10.2024. В связи с отсутствием возможности выполнить работы в установленный срок, заключено соглашение о расторжении контракта от 09.08.2024 № 01843000004240001150, стороны претензий друг к другу не имеют. Работы по ремонту общественной бани в п. Харута панируется выполнить в 2025 году.
МКУ ЗР «Северное» произведен пересчет стоимости работ по текущему ремонту общественной бани в п. Харута в ценах 3 квартала. Стоимость работ составит 2 062,3 тыс. руб.
</t>
  </si>
  <si>
    <t>Администрация ЗР / СП "Великовисочный сельсовет" ЗР НАО</t>
  </si>
  <si>
    <t>034 0503 32.0.00.89230 540</t>
  </si>
  <si>
    <t>Администрация ЗР / СП "Колгуевский сельсовет" ЗР НАО</t>
  </si>
  <si>
    <t>Администрация ЗР / СП "Омский сельсовет" ЗР НАО</t>
  </si>
  <si>
    <t>пункт 1 главы 11 решения, приложения 6, 7, 8, 9, 10</t>
  </si>
  <si>
    <t>306</t>
  </si>
  <si>
    <t>На основании обращения главы поселения исключаются иные МТ, предусмотренные Сельскому поселению "Приморско-Куйский сельсовет" ЗР НАО в 2024 году на разработку проектной документации на демонтаж мостового сооружения ТММ-60 и устройство нового моста в п. Красное, в сумме 2200,0 тыс. руб.
Между Администрацией поселения и ООО «ГОСТМОСТ» заключен муниципальный контракт от 22.11.2021 № 0184300000421000188 на разработку проектной документации на демонтаж мостового сооружения ТММ-60 и устройство нового моста в п. Красное, цена контракта составляет 2 200,0 тыс. руб. В связи с невозможностью исполнения указанного контракта вследствие неисполнения подрядной организацией обязательств по заключенному контракту Администрацией поселения принято решение о расторжении указанного контракта в одностороннем порядке.</t>
  </si>
  <si>
    <t>323</t>
  </si>
  <si>
    <t xml:space="preserve">На основании обращения главы поселения уменьшаются иные МТ Сельскому поселению "Приморско-Куйский сельсовет" ЗР НАО на 2024 год в сумме 141,9 тыс. руб. на содержание проездов.
Предусмотрено в районном бюджете на мероприятие 533,9 тыс. руб.
Кассовое исполнение по состоянию на 28.11.2024 составило 252,0 тыс. руб.
Администрацией поселения заключен муниципальный контракт от 01.11.2024 № 157 с ИП Стремоусовой И.В. на выполнение работ по расчистке проездов от снега в п. Красное в период с 01.11.2024 по 31.12.2024 на сумму 140,0 тыс. руб.
Экономия средств составляет 141,9 тыс. руб.
</t>
  </si>
  <si>
    <t>321</t>
  </si>
  <si>
    <t xml:space="preserve">На основании обращения главы поселения выделяются дополнительно иные МТ Сельскому поселению "Приморско-Куйский сельсовет" ЗР НАО на 2024 год в сумме 461,0 тыс. руб. на вывоз и очистку отходов производства и потребления.
Предусмотрено на мероприятие на 2024 год 4903,3 тыс. руб.
Для реализации данного мероприятия заключены муниципальные контракты и договоры:
1) с ИП Стремоусовой И.В. от 01.02.2024 № 0184300000424000001 на вывоз отходов производства и потребления от места складирования в п. Красное на очистные сооружения в объеме 3 806,0 куб.м  на сумму 3 767 940,0 руб.,
2) с ИП Стремоусовой И.В. от 01.01.2024 № 7 на осуществление вывоза отходов производства и потребления от места складирования на очистные сооружения в р. п. Искателей на январь 2024 года в объеме 400,0 куб.м на сумму 396 000,0 руб.,
3)  с ИП Стремоусовой И.В. от 01.02.2024 № 54 на осуществление вывоза отходов производства и потребления от места складирования на очистные сооружения в р. п. Искателей  на период с 01.02.2024 по 04.02.2024 в объеме 52,0 куб.м на сумму 51 480,0 руб.,
4) с МП ЗР «Севержилкомсервис» от 10.01.2024 № 21 на прием и очистку сточных вод на период с 10.01.2024 по 04.02.2024 в объеме 452,0 куб.м  на сумму 146 493,2 руб.,
5) с Нарьян-Марским МУ ПОКиТС от 01.02.2024 № 48 (374-К)  на очистку сточных вод на период с 01.02.2024 по 31.10.2024 в объеме 2 964 куб.м на сумму 599 999,0 руб. Договор исполнен,
6) с МП ЗР «Севержилкомсервис» от 15.10.2024 № 145/26/ВО-2024 на прием и очистку сточных вод на период с 15.10.2024 по 31.12.2024 в объеме 842 куб.м  на сумму 272 892,2 руб.
Кроме того, за счет лимитов 2024 года в январе произведена оплата за прием и очистку в декабре 2023 года в сумме 129 640,0 руб. 
Ожидаемое исполнение по данным Администрации поселения за 2024 год составляет 5364,3 тыс. руб., таким образом необходимо дополнительно выделить 461,0 тыс. руб.
</t>
  </si>
  <si>
    <t>Администрация ЗР / СП "Тельвисочный сельсовет" ЗР НАО</t>
  </si>
  <si>
    <t>315</t>
  </si>
  <si>
    <t xml:space="preserve">На основании обращения главы поселения дополнительно выделяются иные МТ Сельскому поселению "Тельвисочный сельсовет" ЗР НАО на 2024 год на уличное освещение в сумме 535,8 тыс. руб.
Предусмотрено в бюджете на 2024 год на мероприятие 2159 тыс. руб.
Кассовое исполнение на 21.11.2024 составляет 1 858 040,42 руб. Ожидаемое исполнение за 2024 год составляет 2 694 761,22 руб. Расчет произведен по фактическому потреблению электроэнергии на уличное освещение за январь – ноябрь 2024 года. За декабрь 2024 года потребление электроэнергии рассчитано по показаниям ноября в пересчете на 20 дней. (расчет прилагается)
</t>
  </si>
  <si>
    <t>Муниципальная программа "Безопасность на территории муниципального района "Заполярный район" на 2019-2030 годы"</t>
  </si>
  <si>
    <t>034 0310 33.0.00.82010 244</t>
  </si>
  <si>
    <t>Мероприятия в рамках муниципальной программы "Безопасность на территории муниципального района "Заполярный район" на 2019-2030 годы"</t>
  </si>
  <si>
    <t>034 0314 33.0.00.82010 244</t>
  </si>
  <si>
    <t>Администрация ЗР / СП "Пустозерский сельсовет" ЗР НАО</t>
  </si>
  <si>
    <t>034 0309 33.0.00.89240 540</t>
  </si>
  <si>
    <t>Иные межбюджетные трансферты в рамках муниципальной программы "Безопасность на территории муниципального района "Заполярный район" на 2019-2030 годы"</t>
  </si>
  <si>
    <t>09-41/24</t>
  </si>
  <si>
    <t xml:space="preserve">На основании обращения главы поселения уменьшаются иные МТ Сельскому поселению "Пустозерский сельсовет" ЗР НАО, предусмотренные в 2024 году на поддержание в постоянной готовности местной автоматизированной системы централизованного оповещения гражданской обороны, в сумме 18,5 тыс. руб. в связи со сложившейся экономией.
За счет средств районного бюджета на мероприятие предусмотрено 1930,1 тыс. руб.
С целью реализации данного мероприятия Администрацией поселения заключены следующие муниципальные контракты:
- от 12.0.2024 № 0184300000424000006 с ООО «М-АйТи НАО». Цена МК 1 383,1 тыс. руб. Срок исполнения с 12.02.2024 по 31.12.2024,
- от 29.12.2023 № 3302/П с ГУП НАО «НКЭС». Цена МК 528,48 тыс. руб. Срок действия с 01.01.2024 по 31.12.2024.
Таким образом, сумма экономии составит 18,5 тыс. руб.
</t>
  </si>
  <si>
    <t>09-42/24</t>
  </si>
  <si>
    <t xml:space="preserve">На основании обращения главы поселения уменьшаются иные МТ Сельскому поселению "Пустозерский сельсовет" ЗР НАО, предусмотренные в 2024 году на техническое обслуживание и планово-предупредительный ремонт систем видеонаблюдения в местах массового пребывания людей, в сумме 15,4 тыс. руб. в связи со сложившейся экономией.
За счет средств районного бюджета на мероприятие предусмотрено 92,9 тыс. руб.
Администрацией Сельского поселения заключен муниципальный контракт от 09.01.2024 № 12-24/ТО с ООО «М-АйТи НАО» на сумму 92,9 тыс. руб. Срок действия МК – с 09.01.2024 по 31.12.2024.
В связи с капитальным ремонтом дома культуры в с. Оксино, где располагается вышеуказанная система видеонаблюдения, в период с июня по ноябрь 2024 года система видеонаблюдения находилась в нерабочем состоянии. На основании вышеуказанного факта, Администрацией поселения заключено дополнительное соглашение к муниципальному контракту от 09.01.2024 № 12-24/ТО с ООО «М-АйТи НАО», в соответствии с которым сумма муниципального контракта составляет 77416,70 руб. Экономия составляет – 15 483,30 руб.
</t>
  </si>
  <si>
    <t>Муниципальная программа "Строительство (приобретение) и проведение мероприятий по капитальному и текущему ремонту жилых помещений муниципального района "Заполярный район" на 2020-2030 годы"</t>
  </si>
  <si>
    <t>034 0501 35.0.00.86030 243</t>
  </si>
  <si>
    <t>Мероприятия в рамках муниципальной программы "Строительство (приобретение) и проведение мероприятий по капитальному и текущему ремонту жилых помещений муниципального района "Заполярный район" на 2020-2030 годы"</t>
  </si>
  <si>
    <t>515/24</t>
  </si>
  <si>
    <t xml:space="preserve">На основании служебной записки МКУ ЗР "Северное" уменьшаются ассигнования, предусмотренные в 2024 году на прохождение государственной экспертизы и проверку достоверности определения сметной стоимости капитального ремонта объектов капитального строительства, в сумме 28,0 тыс. руб.
Предусмотрено на 2024 год на мероприятие 48,0 тыс. руб.
Данные ассигнования запланированы на проведение государственной экспертизы мероприятия по капитальному ремонту жилого дома, расположенного по адресу: Ненецкий автономный округ, п. Каратайка по ул. Центральная д.37 и Ненецкий автономный округ в п. Амдерма ул. Ленина д. 13 корп. А.
В целях реализации данного мероприятия МКУ ЗР «Северное» с Департаментом внутреннего контроля и надзора Ненецкого автономного округа заключен договор на проведение государственной экспертизы от 01.11.2024 
№ 0086-Д-24/Г29-0122847/69-01 на сумму 20,0 тыс.руб. на проведение государственной экспертизы мероприятия по капитальному ремонту жилого дома, расположенного по адресу: Ненецкий автономный округ, п. Каратайка по ул. Центральная д.37. 
Договор с Департаментом внутреннего контроля и надзора Ненецкого автономного округа на проведение государственной экспертизы по адресу Ненецкий автономный округ в п. Амдерма ул. Ленина д. 13 корп. А.  еще не заключен, т.к. 
из-за длительных устных согласований с Администрацией Сельского поселения «Поселок Амдерма» сметная документация для заключения договора еще в работе. Ввиду вышеуказанного, мероприятие по данному объекту не будет исполнено в 2024 году
</t>
  </si>
  <si>
    <t>034 0501 35.0.00.86030 414</t>
  </si>
  <si>
    <t>приложения 6, 7, 8, 9, 10</t>
  </si>
  <si>
    <t>513/24</t>
  </si>
  <si>
    <t xml:space="preserve">На основании служебной записки МКУ ЗР "Северное" исключаются ассигнования, предусмотренные в 2024 году на разработку ПСД на строительство домов в общей сумме 7705,2 тыс. руб. и предусматриваются на 2025 год в сумме 8344,2 тыс. руб., в том числе по мероприятиям:
- разработка проектной документации на строительство домов блокированной жилой застройки с 2 и 3 жилыми блоками в п. Бугрино - исключаются ассигнования в 2024 году в сумме 3806,3 тыс. руб.,
- разработка проектной документации на строительство домов блокированной жилой застройки с 3 и 4 жилыми блоками в п. Бугрино - исключаются ассигнования в 2024 году в сумме 3898,9 тыс. руб. и предусматриваются на 2025 год в сумме 8344,2 тыс. руб.
В целях реализаций данных мероприятий проведены электронные аукционы, по результатам которых МКУ ЗР «Северное» заключило: 
- МК от 09.10.2023 № 0184300000423000169 с ООО ГК СЕМЬ ВЕРШИН на разработку проектной документации на строительство домов блокированной жилой застройки с 2 и 3 жилыми блоками в п. Бугрино Сельского поселения «Колгуевский сельсовет» ЗР НАО» на сумму 3 806,3 тыс.руб., срок выполнения работ не позднее 31.05.2024.  В соответствии с решением об одностороннем отказе заказчика от исполнения контракта от 04.06.2024 № 01.1-15-262/24-0-0 муниципальный контракт между МКУ ЗР «Северное» и ООО ГК СЕМЬ ВЕРШИН был расторгнут.
- МК от 11.10.2023 № 0184300000423000171 с ООО ГК СЕМЬ ВЕРШИН на разработку проектной документации на строительство домов блокированной жилой застройки с 3 и 4 жилыми блоками в п. Бугрино Сельского поселения «Колгуевский сельсовет» ЗР НАО», на сумму 3 898,9 тыс.руб., срок выполнения работ не позднее 17.06.2024г.  В соответствии с решением об одностороннем отказе заказчика от исполнения контракта от 10.06.2024 № 01.1-16-276/24-0-0 муниципальный контракт между МКУ ЗР «Северное» и ООО ГК СЕМЬ ВЕРШИН был расторгнут.
В целях возможности использования (аренды) индивидуальными предпринимателями земельного участка для дальнейшего строительства на нем домов блокированной застройки, принято решение о снятии финансирования на разработку проектной документации на строительство домов блокированной жилой застройки с 2 и 3 жилыми блоками в п. Бугрино Сельского поселения «Колгуевский сельсовет» ЗР НАО.
На разработку проектной документации на строительство домов блокированной жилой застройки с 3 и 4 жилыми блоками в п. Бугрино Сельского поселения «Колгуевский сельсовет» ЗР НАО сотрудниками МКУ произведен сметный расчет в ценах 4 квартала 2024 года на сумму 8344,2 тыс. руб.
</t>
  </si>
  <si>
    <t>496/24</t>
  </si>
  <si>
    <t xml:space="preserve">Уменьшаются ассигнования МКУ ЗР «Северное» на 2024 год в сумме 1094,7 тыс. руб., предусмотренные на разработку проектной документации на строительство 16-квартирного жилого дома в с. Нижняя Пеша , в связи с образовавшейся экономией.
За счет средств районного бюджета предусмотрено на мероприятие 6084,7 тыс. руб. В целях реализации данного мероприятия проведен электронный аукцион, по результату которого МКУ ЗР «Северное» заключен МК от 12.12.2022 
№0184300000422000229 с ООО "Нарьян-Маргражданпроект" на сумму 6 084 684,0 руб., срок действия контракта до 30.12.2023. В соответствии с соглашением о расторжении  муниципального контракта от 26.07.2024 на момент расторжения Контракта Исполнитель (генеральный проектировщик) выполнил работы по Контракту на сумму 4 989 965 руб. Оплата выполненных работ произведена в размере 4 989 965,00 руб. 26.07.2024г. (п/п № 892112)
</t>
  </si>
  <si>
    <t>Администрация ЗР / СП "Малоземельский сельсовет" ЗР НАО</t>
  </si>
  <si>
    <t>034 0501 35.0.00.89250 540</t>
  </si>
  <si>
    <t>Иные межбюджетные трансферты в рамках муниципальной программы "Строительство (приобретение) и проведение мероприятий по капитальному и текущему ремонту жилых помещений муниципального района "Заполярный район" на 2020-2030 годы"</t>
  </si>
  <si>
    <t>310</t>
  </si>
  <si>
    <t>На основании обращения главы поселения уменьшаются иные МТ Сельскому поселению "Малоземельский сельсовет" ЗР НАО, предусмотренные в 2024 году на капитальный ремонт дома № 32 по кварталу Явтысого в п. Нельмин-Нос , в сумме 4060,5 тыс. руб.
Предусмотрено в районном бюджете на мероприятие 6439,4 тыс. руб.
В целях реализации мероприятия Администрацией поселения заключен муниципальный контракт от 18.03.2024 № 1 с ИП Абдукодировым А., цена контракта 4 650 222,14 руб. Срок окончания не позднее 30.08.2024. Работы выполнены не в полном объеме, контракт расторгнут по соглашению сторон. Согласно акта о приемке выполненных работ от 09.09.2024 стоимость работ составила 2 378 846,89 руб. 
Остаток средств составляет 4 060 553,11 руб. В рамках мероприятия не проведен ремонт фасада, планируется выполнить в 2025 году</t>
  </si>
  <si>
    <t>Администрация ЗР / СП "Пешский сельсовет" ЗР НАО</t>
  </si>
  <si>
    <t>316</t>
  </si>
  <si>
    <t xml:space="preserve">На основании служебной записки Управления экономики и прогнозирования выделяются иные МТ Сельскому поселению "Пешский сельсовет" ЗР НАО на 2025 год в сумме 10 368,9 тыс. руб. на приобретение жилых помещений в с. Нижняя Пеша.
Предусмотрено в районном бюджете на 2024 год 2695,3 тыс. руб. софинансирование к субсидии из окружного бюджета на приобретение 2-х жилых помещений в 2-квартирном жилом доме общей площадью 73,4 кв.м. Согласно информации главы Сельского поселения «Пешский сельсовет» ЗР НАО на территории поселения построен жилой дом, который оформлен не как 2-квартирный, а дом, состоящий из двух блоков. Несоответствие вида объекта, планируемого к приобретению, ведет к невозможности реализации предусмотренного в 2024 году мероприятия по приобретению 2-квартирного жилого дома в с. Нижняя Пеша. С целью предоставления жителям с. Нижняя Пеша данных жилых помещений по договорам социального найма и сокращения количества жителей, нуждающихся в жилых помещениях Администрацией Заполярного района принято решение о включении мероприятия по приобретению жилых помещений в с. Нижняя Пеша к реализации в 2025 году с финансированием в полном объеме в сумме 10 368,9 тыс. руб. за счет средств районного бюджета. Паспорт инвестиционного проекта прилагается
</t>
  </si>
  <si>
    <t>Администрация ЗР / СП "Юшарский сельсовет" ЗР НАО</t>
  </si>
  <si>
    <t>309</t>
  </si>
  <si>
    <t>На основании обращения главы поселения исключаются иные МТ Сельскому поселению "Юшарский сельсовет" ЗР НАО, предусмотренные в 2024 году на капитальный ремонт многоквартирного жилого дома № 37 по ул. Центральная в п. Каратайка в сумме 6216,9 тыс. руб., и предусматриваются на 2025 год на те же цели в сумме 14212,7 тыс. руб.
06.05.2024 Администрацией поселения заключен муниципальный контракт с ООО «М-Сервис». Цена Контракта составляет 4 821 268,77 руб. 
В мае 2024 года из-за штормового ветра произошло раскрытие кровли дома. Ветром «завернуло» (в рулон) и оторвало около 55 кв.м обрешетки с металлочерепицей. Восстановлению поврежденная металлочерепица не подлежит. 
Ввиду сильных порывов ветра, длительной непогоды и отсутствия материалов в сельском поселении снег «забился» в подкровельное пространство и извлечь его не представлялось возможным. Также порывами подорвало часть кровли, было заметено снегом около 70% чердачного перекрытия. В результате произошло намокание утеплителя чердачного перекрытия, как следствие произошли протечки в квартиры – вода размочила гипсокартон на потолках и стенах, пострадала отделка лестничных клеток, частично произошло намокание фасадного утеплителя.
В июне 2024 года Администрацией сельского поселения заключен договор подряда с Сидоренко С.В. на выполнение работ по демонтажу утеплителя с чердачного перекрытия и ремонтно-восстановительным работам кровли. Цена договора  212 540,59 руб. Подрядчиком были выполнены ремонтно-восстановительные работы кровли с целью экстренного закрытия сильно поврежденных участков крыши, сорванных ветром. 
На рабочем совещании с участием представителей Администрации ЗР, Главы  поселения и представителей МКУ ЗР «Северное» было принято решение о необходимости устранения последствий непогоды и проведения капитального ремонта. Объемы работы значительно увеличились относительно уже заключенного контракта: добавились работы по кровельному покрытию, по утеплению чердачного перекрытия, по отделке жилых помещений, в связи с этим было принято решение приостановить действующий контракт, а в дальнейшем его расторгнуть. 
В связи с увеличением объема работ по ремонту жилого дома стороны пришли к соглашению о расторжении муниципального контракта. 30.05.2024 муниципальный контракт расторгнут.
На данный момент сотрудники МКУ ЗР «Северное» подготовили полный пакет документов: сводный сметный расчет, ведомость объемов работ, акт осмотра (документы прилагаются). Получено положительное заключение государственной экспертизы от 26.11.2024 №83-1-1-2-070106-2024  (прилагается). Сметная стоимость мероприятия составляет 14 212,7 тыс. руб. 
Все 12 жилых помещений (квартир) данного многоквартирного жилого дома находятся в муниципальной собственности. 
Мероприятие планируется реализовать путем проведения торгов в соответствии с требованием Федерального закона от 05.04.2013 № 44-ФЗ</t>
  </si>
  <si>
    <t xml:space="preserve"> </t>
  </si>
  <si>
    <t>Муниципальная программа "Развитие коммунальной инфраструктуры муниципального района "Заполярный район" на 2020-2030 годы"</t>
  </si>
  <si>
    <t xml:space="preserve">Администрация ЗР </t>
  </si>
  <si>
    <t>034 0605 36.0.00.85010 244</t>
  </si>
  <si>
    <t>Расходы на реализацию природоохранных мероприятий</t>
  </si>
  <si>
    <t>317</t>
  </si>
  <si>
    <t>На основании служебной записки Управления экономики и прогнозирования Администрации Заполярного района увеличиваются бюджетные ассигнования Администрации Заполярного района на 2024 год в сумме 10 775,0 тыс. руб. на реализацию природоохранных мероприятий в связи с дополнительно поступившими в 2024 году в районный бюджет административных штрафов, взысканных за правонарушения в области охраны окружающей среды и природопользования, а также платежей, уплаченных в возмещение вреда, причиненного окружающей среде, в общей сумме 10 775,0 тыс. руб.</t>
  </si>
  <si>
    <t>034 0502 36.0.00.86040 244</t>
  </si>
  <si>
    <t>Мероприятия в рамках муниципальной программы "Развитие коммунальной инфраструктуры муниципального района "Заполярный район" на 2020-2030 годы"</t>
  </si>
  <si>
    <t>Администрация ЗР / МП ЗР "Севержилкомсервис"</t>
  </si>
  <si>
    <t>034 0502 36.0.00.86040 811</t>
  </si>
  <si>
    <t>Пункт 5 главы 10 решения, приложения 6, 7, 8, 9, 11</t>
  </si>
  <si>
    <t>319</t>
  </si>
  <si>
    <t>На основании служебной записки отдела ЖКХ, энергетики, транспорта и экологии Администрации ЗР выделяется муниципальная преференция МП ЗР "Севержилкомсервис" на 2024 год в сумме 1157,0 тыс. руб. на создание мест (площадок) накопления твердых коммунальных отходов до 11 месяцев в д. Тошвиска, д. Пылемец, д. Осколково.
На Администрацию Заполярного района судебными решениями Нарьян-Марского городского суда возложена обязанность создать до 1 октября 2020 года места (площадки) для накопления твердых коммунальных отходов, соответствующие требованиям законодательства в области санитарно-эпидемиологического благополучия населения и правилам благоустройства д. Тошвиска, д. Пылемец, д. Осколково (судебные решения прилагаются).
В настоящее время на территории указанных населенных пунктов созданы площадки накопления и сведения о них внесены в Реестр мест (площадок) накопления твердых коммунальных отходов, расположенных на территории сельских поселений, входящих в состав муниципального района «Заполярный район», утвержденный постановлением Администрации муниципального района «Заполярный район» от 04.06.2019 № 87п (далее – Реестр):
- в д. Тошвиска три 2-х контейнерных площадки и одна площадка накопления ТКО до 11 месяцев в виде одного 20-фут. контейнера;
- в д. Пылемец две 2-х контейнерных площадки и одна площадка накопления ТКО до 11 месяцев в виде одного 20-фут. контейнера;
- в д. Осколково одна одноконтейнерная площадка и одна площадка накопления ТКО до 11 месяцев в виде одного 20-фут. контейнера.
Информация об исполнении решения суда и копии постановлений направлены в суд, Прокуратуру НАО и Отделение судебных приставов по Нарьян-Мару и Заполярному району УФССП России по Архангельской области и Ненецкому автономному округу.
В указанных выше населенных пунктах созданные площадки накопления ТКО до 11 месяцев в виде закрытых контейнеров имеют напольное покрытие, которое изготовлено из профилированного металла с покрытием фанерой. Твердое (асфальтовое, бетонное) покрытие с уклоном для отведения талых и дождевых сточных вод под контейнерами не обустраивалось.
Административным истцом - Прокуратурой Ненецкого автономного округа на совместных совещаниях выражено мнение, что места накопления отходов на срок до 11 месяцев в виде закрытых контейнеров не соответствует требованиям законодательства в области санитарно-эпидемиологического благополучия населения, поскольку не имеет твердого (бетонного, асфальтового) покрытия. С учетом мнения административного истца Отделение судебных приставов по г. Нарьян-Мару и Заполярному району УФССП России по Архангельской области и Ненецкому автономному округу решение об окончании исполнительного производства не приняло.</t>
  </si>
  <si>
    <t xml:space="preserve">Таким образом, для исполнения полномочий в области обращения с ТКО, а также исполнения судебных решений необходимо обустроить площадки (места) накопления ТКО до 11 месяцев для размещения на них закрытых контейнеров, тем самым удовлетворив требования прокуратуры в части наличия твердого водонепроницаемого покрытия, а также для складирования КГО (крупногабаритных отходов). Обустроенное место накопления ТКО в каждом населенном пункте будет представлять из себя площадку открытого типа с твердым покрытием с установленным на нем закрытым контейнером и ограждением из сетки рабицы по периметру.
На совместных совещаниях принято решение о реализации мероприятий по обустройству площадок (мест) накопления ТКО до 11 месяцев силами Предприятия. 
В соответствии с представленной калькуляцией затрат по факту выполненных работ МП ЗР «Севержилкомсервис» (вх. письмо от 18.11.2024 № 01-34-2089/24-1-0) стоимость обустройства площадок накопления ТКО до 11 месяцев составляет: 
- д. Пылемец – 443 382,87 руб.;
- д. Осколково – 183 256,65 руб.;
- д. Тошвиска – 541 969,20 руб.;
Общая стоимость проведения мероприятий составляет 1 168 608,72 руб.
Согласно Порядку предоставления муниципальной преференции, утвержденному постановлением Администрации Заполярного района  от 09.07.2020 № 144п, субсидия предоставляется в целях финансового возмещения затрат не более 99% от общей стоимости мероприятия за счет средств районного бюджета, 1% за счет средств предприятия. 
Таким образом объем финансирования составит:
- д. Пылемец – 443 382,87 руб., в т.ч. РБ – 438 949,04 руб. (99%), ВИ – 4 433,83 руб. (1%);
- д. Осколково - 183 256,65 руб., в т.ч. РБ – 181 424,08 руб. (99%), ВИ – 1 832,57 руб. (1%);
- д. Тошвиска – 541 969,20 руб., в т.ч. РБ – 536 549,5 руб. (99%), ВИ – 5 419,7 руб. (1%)
</t>
  </si>
  <si>
    <t>приложения 6, 7, 8, 9, 11</t>
  </si>
  <si>
    <t>303</t>
  </si>
  <si>
    <t xml:space="preserve">На основании служебной записки отдела ЖКХ, энергетики, транспорта и экологии Администрации ЗР уменьшается муниципальная преференция МП ЗР "Севержилкомсервис" на 2024 год в сумме 3497,3 тыс. руб. на приобретение илососной вакуумной машины на шасси Урал.
Предусмотрено в районном бюджете на мероприятие в 2024 году 15963,7 тыс. руб.
Между МП ЗР «Севержилкомсервис» и ООО «Арамильский завод «СтройДорМаш» заключен контракт на поставку автоцистерны илососной № 268/2024 от 25.07.2024, цена контракта 15 110 699,90 руб., в том числе НДС 2 518 449,98 руб.
Таким образом объем финансирования мероприятия составит 12 592 249,92 руб. (15 110 699,90-2 518 449,98), в том числе:12 466 327,42 руб. за счет средств районного бюджета, 125 922,50 руб. за счет средств МП ЗР «Севержилкомсервис». 
Экономия бюджетных средств по результатам электронного аукциона составляет 3 497 372 рублей 58 коп.
</t>
  </si>
  <si>
    <t>034 0502 36.0.00.89260 540</t>
  </si>
  <si>
    <t>Иные межбюджетные трансферты в рамках муниципальной программы "Развитие коммунальной инфраструктуры муниципального района "Заполярный район" на 2020-2030 годы"</t>
  </si>
  <si>
    <t>311</t>
  </si>
  <si>
    <t xml:space="preserve">На основании обращения и.о.главы поселения переносятся иные МТ, предусмотренные Сельскому поселению "Великовисочный сельсовет" ЗР НАО в 2024 году на выполнение работ по ликвидации несанкционированного места размещения отходов в сумме 372,5 тыс. руб., на 2025 год в том же объеме.
Работы по ликвидации несанкционированного места размещения отходов необходимо провести на земельном участке с кадастровым номером 83:00:040004:404, который с 26.02.2021 находится в собственности Сельского поселения «Великовисочный сельсовет» Заполярного района НАО с разрешенным использованием «Под складирование бытовых отходов».
В летний и осенний период времени из-за низкого уровня воды устье Висничевского Шара и реки Виска были не судоходными, в связи с чем все потенциальные подрядчики отказывались от исполнения работы по ликвидации. Таким образом произвести работы по ликвидации несанкционированного места размещения отходов в 2024 году не представилось возможным
</t>
  </si>
  <si>
    <t>Муниципальная программа "Обеспечение населения централизованным теплоснабжением в МО «Муниципальный район «Заполярный район» на 2020-2030 годы"</t>
  </si>
  <si>
    <t>034 0502 37.0.00.86050 243</t>
  </si>
  <si>
    <t>Мероприятия в рамках муниципальной программы "Обеспечение населения централизованным теплоснабжением в МО "Муниципальный район "Заполярный район" на 2020-2030 годы"</t>
  </si>
  <si>
    <t>514/24</t>
  </si>
  <si>
    <t xml:space="preserve">На основании служебной записки МКУ ЗР "Северное" уменьшаются ассигнования, предусмотренные в 2024 году на прохождение государственной экспертизы и проверку достоверности определения сметной стоимости капитального ремонта объектов капитального строительства, в сумме 167,6 тыс. руб.
Предусмотрено на 2024 год на мероприятие 188,9 тыс. руб.
Данные ассигнования запланированы на проведение в 2024 году государственной экспертизы по следующим объектам капитального строительства в общей сумме 188,9 тыс.руб. за счет районного финансирования:
– модернизация центральной котельной в п. Харута в сумме 49,3 тыс. руб.,
– строительство котельной №2 в п. Хорей-Вер в сумме 40,1 тыс. руб.,
– строительство ТС в п. Хорей-Вер в сумме 48,1 тыс. руб.,
– строительство котельной №1 в п. Хорей-Вер в сумме 51,4 тыс. руб.
МКУ ЗР «Северное» с Департаментом внутреннего контроля и надзора Ненецкого автономного округа заключен договор на проведение государственной экспертизы от 18.10.2024 № 0084-Д-24/Г29-0066042/69-01 в части проверки достоверности определения сметной стоимости объекта капитального строительства «Реконструкция тепловых сетей в п. Хорей-Вер», оплата в размере 100% по условиям договора п/п 46797 от 31.10.2024 в размере 21 269,0 руб. Договор исполнен, получено положительное заключение.
Прохождение государственной экспертизы проектной документации в части проверки достоверности определения сметной стоимости объектов капитального строительства не требуется в связи с утратой актуальности:
• строительство котельной №2 в п. Хорей-Вер в сумме 40 138,81 руб.;
• строительство котельной №1 в п. Хорей-Вер в сумме 51 305,47 руб.
Остаток по мероприятию 167,6 тыс. руб.
</t>
  </si>
  <si>
    <t>034 0502 37.0.00.86050 466</t>
  </si>
  <si>
    <t>пункт 5 главы 6, приложения 6, 7, 8, 9, 10</t>
  </si>
  <si>
    <t>307</t>
  </si>
  <si>
    <t xml:space="preserve">На основании служебной записки отдела ЖКХ, энергетики, транспорта и экологии Администрации Заполярного района уменьшается субсидия МП ЗР "Севержилкомсервис" на осуществление капитальных вложений в 2024 году на сумму 1872,5 тыс. руб.
Решением о районном бюджете предусмотрено мероприятие «Реконструкция теплотрассы котельной детского сада в п. Харута Сельского поселения «Хоседа-Хардский сельсовет» ЗР НАО» с финансированием на 2024 год в сумме 8 356,0 тыс.  руб. 
Мероприятие реализовано силами предприятия. В соответствии с распоряжением Администрации Заполярного района от 14.10.2024 № 1152р муниципальному предприятию Заполярного района «Севержилкомсервис» произведено перечисление субсидии из районного бюджета  в сумме 6 483 421 рублей 89 коп.  
Экономия составила 1 872 578 рублей 11 коп.
</t>
  </si>
  <si>
    <t>034 0502 37.0.00.86050 414</t>
  </si>
  <si>
    <t>470/24</t>
  </si>
  <si>
    <t xml:space="preserve">На основании служебной записки МКУ ЗР "Северное" исключаются ассигнования, предусмотренные в 2024 году на разработку проектной документации на строительство модульной котельной и сети теплоснабжения в п. Каратайка в сумме 6870,0 тыс. руб.
Реализация данного мероприятия предусматривалась в 2023 году. МКУ ЗР «Северное» проведен электронный аукцион, по результату которого заключен МК от 13.02.2023 № 0184300000423000002 с ООО «ИМК Контур», цена контракта 6 870,0 тыс. руб., срок выполнения работ не позднее 15.12.2023, срок действия контракта до 30.12.2023. Работы по контракту в 2023 году были приостановлены в связи с тем, что участок, который был выделен под строительство котельной был снят с учёта в Росреестре и необходимо было проведение межевания участка.
В соответствии с дополнительным соглашением от 24.06.2024 муниципальный контракт расторгнут по соглашению сторон. Администрацией Заполярного района в связи с необходимостью детальной проработки технического задания в рамках вопросов по месту размещения и конструктивным особенностям проектируемого объекта, принято решение о снятии финансирования в 2024 году 
</t>
  </si>
  <si>
    <t>480/24</t>
  </si>
  <si>
    <t xml:space="preserve">На основании служебной записки МКУ ЗР "Северное" переносятся ассигнования на разработку проектной документации на строительство центральной котельной и тепловых сетей в с. Коткино в сумме 6500,0 тыс. руб. с 2024 года на 2025 год.
В целях реализации данного мероприятия проведен электронный аукцион, по результату которого МКУ ЗР «Северное» заключен МК от 10.06.2020 № 0184300000420000062 с ООО «ИК «Теплогазстрой» на сумму 6 500 000,0 руб., срок выполнения работ не позднее 31.05.2021, срок действия контракта до 30.06.2021. 
В течении 2020-2021 годов проектировщиком проведены инженерные изыскания, разработан проект планировки территории линейного объекта, который включен в градостроительную документацию поселения (с. Коткино), утвержденную в марте 2021 года Департаментом строительства, жилищно-коммунального хозяйства, энергетики и транспорта НАО. В течении указанного периода проектировщиком разработаны и согласованы с МКУ ЗР «Северное» технологические и конструктивные решения линейного объекта. Проектировщиком также разработана техническая документация по проектированию котельной. 
Проектировщик прошел государственную экспертизу проектной документации и результатов инженерных изысканий. В настоящий момент идет процедура заключения договора с Департаментом внутреннего контроля и надзора НАО для прохождения государственной экспертизы на достоверность сметной стоимости. Учитывая, что срок проведения государственной экспертизы составляет 30 рабочих дней с момента начала экспертизы, данный контракт не будет исполнен в 2024 году. 
Оплата за выполненные работы подрядчику будет произведена с учетом неустойки за нарушение сроков исполнения контракта
</t>
  </si>
  <si>
    <t>034 0502 37.0.00.86050 811</t>
  </si>
  <si>
    <t>пункт 5 главы 10, приложения 6, 7, 8, 9, 11</t>
  </si>
  <si>
    <t>324</t>
  </si>
  <si>
    <t xml:space="preserve">На основании служебной записки отдела ЖКХ, энергетики, транспорта и экологии Администрации Заполярного района уменьшается муниципальная преференция  МП ЗР "Севержилкомсервис" на мероприятие мероприятия "Поставка, монтаж модульного здания и котла, обвязка технологического оборудования для нужд котельной в с. Ома"  в 2024 году на сумму 578,0 тыс. руб.
Решением о районном бюджете предусмотрено на мероприятие 34447,5 тыс. руб.
 В рамках мероприятия предусматривались следующие этапы: 
- поставка и монтаж модульного здания для нужд котельной с. Ома;
- поставка котельного оборудования для нужд центральной котельной № 1 с. Ома НАО.
Реализация мероприятия по поставке и монтажу модульного здания для нужд котельной с. Ома выполнена и оплачена. Стоимость мероприятия составила 34 211 520,0 руб. (за счёт районного бюджета 33 869 404,80 руб., за счёт средств предприятия 342 115,20 руб.). Копия распоряжения Администрации Заполярного района от 12.11.2024 № 1309р 
прилагается. 
Реализация мероприятия по поставке оборудования для нужд центральной котельной в с. Ома не выполнена в связи с невыполнением ИП Ионовой Л.В взятых на себя обязательств в рамках заключенного договора. Выполнение мероприятия по поставке и монтажу оборудования котельной предприятием планируется в летне-осенний период 2025 года. 
В рамках мероприятия будет включена поставка и монтаж твёрдотопливного котла мощностью 1 МВт на пеллетах с дымовой трубой и бункером для пеллет. 
На основании вышеизложенного так же изменяется наименование мероприятия. Новое наименование "Поставка, монтаж модульного здания для нужд котельной в с. Ома"
</t>
  </si>
  <si>
    <t>Муниципальная программа "Обеспечение населения муниципального района "Заполярный район" чистой водой на 2021-2030 годы"</t>
  </si>
  <si>
    <t>034 0502 38.0.00.86060 811</t>
  </si>
  <si>
    <t>Мероприятия в рамках муниципальной программы "Обеспечение населения муниципального района "Заполярный район" чистой водой на 2021-2030 годы"</t>
  </si>
  <si>
    <t>пункт 5 главы 10 решения, приложения 6, 7, 8, 9, 11</t>
  </si>
  <si>
    <t>305</t>
  </si>
  <si>
    <t xml:space="preserve">На основании служебной записки отдела ЖКХ, энергетики, транспорта и экологии Администрации Заполярного района исключается муниципальная преференция МП ЗР «Севержилкомсервис» на 2024 год в сумме 3302,4 тыс. руб. на модернизацию БВПУ с увеличением производительности в д. Лабожское, и предусматривается преференция на 2025 год в сумме 3447,7 тыс. руб. на те же цели.
Модернизацию БВПУ планировалось выполнить собственными силами после заключения контракта на строительство водопроводной сети. В 2024 году предприятие неоднократно проводило электронные аукционы на право заключения контракта, однако заявок на участие не поступило (копии протоколов прилагаются). В этой связи реализацию мероприятия на строительство водопроводной сети и модернизацию БВПУ планируется выполнить в 2025 году. 
В связи с этим на совместном совещании руководством МП ЗР «Севержилкомсервис» принято решение о переносе реализации мероприятия «Модернизация БВПУ с увеличением производительности в д. Лабожское» на 2025 год с учётом индекса потребительских цен. 
Стоимость реализации мероприятия в 2024 году составляет 3 335,8 тыс. руб., в 2025 году с учетом ИПЦ 1,044 составит 3 482,6 тыс. руб.
Согласно Порядку предоставления муниципальной преференции МП ЗР «Севержилкомсервис» в виде субсидии в целях решения отдельных вопросов местного значения (далее – Порядок), утверждённому Постановлением Администрации Заполярного района от 09.07.2020 № 144п, муниципальная преференция в виде субсидии предоставляется в целях финансового возмещения не более 99 процентов понесенных Предприятием затрат.
Учитывая, что недостижение установленного значения показателя результативности на конец текущего года (неисполнение мероприятия) обосновано объективной причиной, указанной выше по тексту, поэтому согласно п. 4.2 Порядка, к получателю субсидии меры ответственности не применяются
</t>
  </si>
  <si>
    <t>034 0502 38.0.00.89280 540</t>
  </si>
  <si>
    <t>Иные межбюджетные трансферты в рамках муниципальной программы "Обеспечение населения муниципального района "Заполярный район" чистой водой на 2021-2030 годы"</t>
  </si>
  <si>
    <t>304</t>
  </si>
  <si>
    <t xml:space="preserve">На основании обращения главы поселения исключаются иные МТ Сельскому поселению "Тельвисочный сельсовет" ЗР НАО на 2024 год в общей сумме 1535,0 тыс. руб. и предусматриваются на 2025 год в сумме 1549,7 тыс. руб. В разрезе мероприятий:
1) Разработка проекта зон санитарной охраны для подземного источника водоснабжения и водопроводов питьевого назначения в с. Тельвиска
- исключаются ассигнования в 2024 году в сумме 200,0 тыс. руб.,
- предусматриваются на 2025 год в сумме 208,8 тыс. руб.;
2) Разработка проекта зон санитарной охраны для подземного источника водоснабжения и водопроводов питьевого назначения в д. Устье
- исключаются ассигнования в 2024 году в сумме 135,0 тыс. руб.,
- предусматриваются на 2025 год в сумме 140,9 тыс. руб.;
3) Бурение водозаборных скважин для организации питьевого водоснабжения в с. Тельвиска - 600,0 тыс. руб. (без увеличения финансирования);
4) Бурение водозаборных скважин для организации питьевого водоснабжения в д. Устье - 600,0 тыс. руб. (без увеличения финансирования).
Реализовать указанные выше мероприятия в текущем году не представляется возможным в связи с отказом потенциальных подрядчиков. В этой связи реализацию данного мероприятия планируется выполнить в 2025 году.
Администрация поселения предлагает выполнить пересчет стоимости мероприятий по разработке проектов зон санитарной охраны для с. Тельвиска и д. Устье с учётом индекса потребительских цен, а стоимость бурения водозаборных скважин оставить без изменения в связи с достигнутыми договорённостями с потенциальными исполнителями (письмо исх. № 1027 
от 11.11.2024 прилагается) и предусмотреть рассматриваемые мероприятия в районном бюджете в 2025 году.
Организовать закупки рассматриваемых услуг в 2025 году планируется в соответствии с п. 4 ч. 1 ст. 93 Федерального закона № 44-ФЗ как у единственного поставщика
</t>
  </si>
  <si>
    <t>Муниципальная программа "Развитие транспортной инфраструктуры муниципального района "Заполярный район" на 2021-2030 годы"</t>
  </si>
  <si>
    <t>Администрация ЗР/СП "Пустозерский сельсовет" ЗР НАО</t>
  </si>
  <si>
    <t>034 0408 39.0.00.89290 540</t>
  </si>
  <si>
    <t>Иные межбюджетные трансферты в рамках муниципальной программы "Развитие транспортной инфраструктуры муниципального района "Заполярный район" на 2021-2030 годы"</t>
  </si>
  <si>
    <t>325</t>
  </si>
  <si>
    <t>На основании обращения главы поселения уменьшаются иные МТ Сельскому поселению "Пустозерский сельсовет" ЗР НАО на 2024 год в сумме 38,7 тыс. руб. на содержание мест причаливания.
Предусмотрено на мероприятие 152,8 тыс. руб.
Кассовое исполнение на 28.11.2024 составляет 114 001,43 руб. Невостребованные средства составляют 38 798,57 руб.</t>
  </si>
  <si>
    <t>Администрация ЗР/СП "Тиманский сельсовет" ЗР НАО</t>
  </si>
  <si>
    <t>034 0409 39.0.00.89290 540</t>
  </si>
  <si>
    <t>приложение 16</t>
  </si>
  <si>
    <t>326</t>
  </si>
  <si>
    <t xml:space="preserve">На основании обращения главы поселения уменьшаются иные МТ Сельскому поселению "Тиманский сельсовет" ЗР НАО на 2024 год в сумме 35,1 тыс. руб. на приобретение и поставку щебня в п. Индига в связи со сложившейся экономией по результатам торгов. 
Одновременно на ту же сумме увеличивается нераспределенный резерв Дорожного фонда Заполярного района.
Предусмотрено на мероприятие 7038,0 тыс. руб.
В соответствии с Федеральным законом от 05.04.2013 № 44-ФЗ проведены торги, по результатам которых заключен контракт от 15.05.2024 № 0184300000224000001 с АО «Архангельский речной порт» на сумму 7 002,8 тыс. руб. Срок выполнения работ не позднее 31.07.2024.Контракт исполнен и оплачены. 
Экономия по мероприятию составляет 35 190,00 руб.
</t>
  </si>
  <si>
    <t>Администрация ЗР / Нераспределенный резерв</t>
  </si>
  <si>
    <t>Муниципальная программа "Развитие энергетики муниципального района "Заполярный район" на 2021-2030 годы"</t>
  </si>
  <si>
    <t>034 0502 40.0.00.86080 414</t>
  </si>
  <si>
    <t>Мероприятия в рамках муниципальной программы "Развитие энергетики муниципального района "Заполярный район" на 2021-2030 годы"</t>
  </si>
  <si>
    <t>503/24</t>
  </si>
  <si>
    <t xml:space="preserve">На основании служебной записки МКУ ЗР "Северное" исключаются ассигнования на разработку проектной документации на реконструкцию ЛЭП в п. Амдерма в сумме 1800,0 тыс. руб. 
В целях реализации мероприятия проведен электронный аукцион, по результату которого МКУ ЗР «Северное» заключен МК от 13.06.2020 № 0184300000420000063 с подрядной организацией ООО "Северная ТЭСК" на сумму 1 800,0 тыс.руб., срок выполнения работ не позднее 28.02.2021. 
Подрядчиком 03.02.2024 были направлены документы на прохождение государственной экспертизы проектной документации и результатов инженерных изысканий. 13.06.2024 получено отрицательное заключение экспертной комиссии Департамента внутреннего контроля и надзора НАО. Результаты инженерных изысканий не соответствуют требованиям технических регламентов. Проектная документация не соответствует требованиям технических регламентов, заданию застройщика на проектирование и результатам инженерных изысканий.
В соответствии с вышеизложенным было принято решение об одностороннем отказе заказчика от исполнения контракта от 11.10.2024 № 01.1-15-1342/24-1-0, муниципальный контракт между МКУ ЗР «Северное» и ООО "Северная ТЭСК" был расторгнут.
На совместном совещании с руководством Администрации Заполярного района в связи с необходимостью детальной проработки технического задания было принято решение о снятии финансирования в 2024 году 
</t>
  </si>
  <si>
    <t>034 0502 40.0.00.86080 811</t>
  </si>
  <si>
    <t>313</t>
  </si>
  <si>
    <t xml:space="preserve">На основании служебной записки отдела ЖКХ, энергетики, транспорта и экологии Администрации Заполярного района выделяется муниципальная преференция МП ЗР «Севержилкомсервис» на 2024 год в сумме 5201,3 тыс. руб. на поставку и монтаж котельного оборудования для нужд котельной № 2 в п. Харута.
Поставка и монтаж рассматриваемого оборудования проводится с целью обеспечения технической возможности подключения новых потребителей (развития системы централизованного теплоснабжения, улучшения степени благоустройства жилых домов сельских жителей и качества жизни граждан), так и надёжного обеспечения существующих потребителей.
Здание котельной находится в хозяйственном ведении МП ЗР «Севержилкомсервис» (копия выписки ЕГРН прилагается).
Согласно представленной калькуляции стоимость мероприятия составляет 5 253 902,53 руб. без НДС.
Согласно Порядку предоставления муниципальной преференции, утверждённому Постановлением Администрации Заполярного района от 09.07.2020 № 144п получатель субсидии обязуется предусмотреть софинансирование в размере 1% за счёт собственных средств, таким образом объем финансирования за счет средств районного бюджета составит 5 201,3 тыс. руб.,  за счёт средств предприятия - 52,6 тыс. руб.
</t>
  </si>
  <si>
    <t>034 0502 40.0.00.89310 540</t>
  </si>
  <si>
    <t>Иные межбюджетные трансферты  в рамках муниципальной программы "Развитие энергетики муниципального района "Заполярный район" на 2021-2030 годы"</t>
  </si>
  <si>
    <t>Пункт 1 главы 11 решения, приложения 6, 7, 8, 9, 16</t>
  </si>
  <si>
    <t>Муниципальная программа "Развитие сельского хозяйства на территории муниципального района "Заполярный район" на 2021-2030 годы"</t>
  </si>
  <si>
    <t>034 0405 41.0.00.83030 414</t>
  </si>
  <si>
    <t>Мероприятия в рамках муниципальной программы "Развитие сельского хозяйства на территории муниципального района "Заполярный район" на 2021-2030 годы"</t>
  </si>
  <si>
    <t>Администрация ЗР / МКП ЗР «Пешский животноводческий комплекс»</t>
  </si>
  <si>
    <t>034 0405 41.0.00.83030 813</t>
  </si>
  <si>
    <t>034 0405 41.0.00.89320 540</t>
  </si>
  <si>
    <t>Иные межбюджетные трансферты в рамках муниципальной программы "Развитие сельского хозяйства на территории муниципального района "Заполярный район" на 2021-2030 годы"</t>
  </si>
  <si>
    <t>Муниципальная программа "Управление муниципальным имуществом муниципального района "Заполярный район" на 2022-2030 годы"</t>
  </si>
  <si>
    <t>034 0113 42.0.00.81100 247</t>
  </si>
  <si>
    <t>Эксплуатационные и иные расходы по содержанию объектов до передачи в государственную собственность, собственность муниципальных образований поселений, в оперативное управление муниципальным учреждениям и казенным предприятиям, в хозяйственное ведение муниципальным унитарным предприятиям</t>
  </si>
  <si>
    <t>502/24</t>
  </si>
  <si>
    <t>На основании служебной записки МКУ ЗР "Северное" выделяются дополнительно ассигнования на 2024 год в сумме 379,7 тыс. руб. на оплату потребления электроэнергии по зданию пожарных водоемов ФОК п. Амдерма".
Предусмотрено в районном бюджете на 2024 год 26,0 тыс. руб.
Всего потребность на 2024 год составляет 405,7 тыс. руб.
Расчет произведен на основании тарифов, утвержденных УГРЦ(Т) НАО, фактических затрат  за период с июля по октябрь 2024 (УПД 8668 от 31.10.2024 4127 кВт.ч, данные выставлены с момента заключения договора -102 дня, (4127/102 дня=40,46 кВт.ч в сутки)) и плановых затрат на ноябрь 2024 года (40,46 кВт.ч в сутки * 30 дн.).
Таким образом, необходимо дополнительное выделение 379,7 тыс. руб.</t>
  </si>
  <si>
    <t>УМИ Администрации ЗР</t>
  </si>
  <si>
    <t>042 0113 42.0.00.81110 244</t>
  </si>
  <si>
    <t>Оценка недвижимости, признание прав и регулирование отношений по муниципальной собственности</t>
  </si>
  <si>
    <t>На основании письма УМИ Администрации Заполярного района уменьшаются ассигнования, предусмотренные в 2024 году на мероприятия по оценке недвижимости, в сумме 83,0 тыс. руб.
Экономия образовалась в связи с тем, что на 2024 год было запланировано определение рыночной стоимости шести объектов, по которым планируется провести аукционы по продаже или на право заключения договоров аренды. Фактически изготовлен отчет о рыночной стоимости величины арендной платы одного объекта "Общественная баня на 10 человек в с. Нижняя Пеша Ненецкого автономного округа" в сумме 9,0 тыс. руб.</t>
  </si>
  <si>
    <t>042 0412 42.0.00.83010 244</t>
  </si>
  <si>
    <t>Мероприятия по землеустройству и землепользованию</t>
  </si>
  <si>
    <t xml:space="preserve">На основании письма УМИ Администрации Заполярного района уменьшаются ассигнования, предусмотренные в 2024 году на мероприятия по землеустройству и землепользованию, в сумме 238,3 тыс. руб.
Фактически расходы не осуществлялись, в связи с отсутствием необходимости в изготовлении межевых планов в 2024 году.  </t>
  </si>
  <si>
    <t>034 0113 42.0.00.81130 244</t>
  </si>
  <si>
    <t>Расходы по приобретению, содержанию, прочим мероприятиям, связанным с муниципальным имуществом</t>
  </si>
  <si>
    <t>512/24</t>
  </si>
  <si>
    <t xml:space="preserve">На основании служебной записки МКУ ЗР "Северное" уменьшаются ассигнования на 2024 год в сумме 212,1 тыс. руб. на замену септика в здании МКУ «Северное» по ул. Губкина, д. 3Б.
Предусмотрено в районном бюджете на мероприятие 2581,4 тыс. руб.
В целях реализации данного мероприятия МКУ ЗР «Северное» (далее- Учреждение) заключен МК от 01.08.2022 № 0184300000422000151 с ООО «Автомаркет» (далее - Общество) на сумму 2 581 360,80 руб., срок действия контракта до 31.12.2022 (далее-Контракт, Работы).
Обществом Работы по факту выполнены 16.12.2022. Между тем надлежащим образом Общество работы не сдало. Общество четыре раза размещало документы о приемке в ЕИС, однако заказчик после их рассмотрения выявлял недостатки документов в виде включения в акт приемки (КС-2) работ и материалов, которые не выполнялись и не применялись, необоснованное включение НДС и 2% непредвиденных затрат, отсутствие актов на скрытые работы, общего журнала обеспечение гарантийных обязательств. Несмотря на неоднократные предложения Заказчика о расторжении Контракта по соглашению сторон с оплатой выполненных работ по факту, ответа не было. 
Поскольку между Заказчиком и Обществом не достигнуто соглашение о расторжении Контракта с установлением стоимости фактически выполненных работ, Заказчик обратился в арбитражный суд за расторжением Контракта и взыскании неустойки и штрафа. По итогу судебного разбирательства сторонами достигнуто мировое соглашение, которое утверждено Арбитражным судом Архангельской обрасти Постоянное судебное присутствие в городе Нарьян-Маре Ненецкого автономного округа 20.11.2024 (далее- Мировое соглашение). 
Утвержденным Мировым соглашением определена стоимость выполненных работ по Контракту, которая составляет 2 369 252,66 руб. согласно Акта о приемке выполненных работ (КС-2) № 1 от 19.11.2024, (приложение 1 к Мировому соглашению), справки о стоимости выполненных работ и затрат (КС-3) (приложение 2 к Мировому соглашению).
Общество признает и уплачивает неустойку в размере 31 511,06 руб. за нарушение срока исполнения обязательств, штраф в размере 2000,00 руб.
</t>
  </si>
  <si>
    <t>034 0113 42.0.00.89210 540</t>
  </si>
  <si>
    <t>Иные межбюджетные трансферты в рамках муниципальной программы "Управление муниципальным имуществом муниципального района "Заполярный район" на 2022 - 2030 годы"</t>
  </si>
  <si>
    <t>320</t>
  </si>
  <si>
    <t xml:space="preserve">На основании обращения главы поселения уменьшаются иные МТ "Сельскому поселению "Пустозерский сельсовет" ЗР НАО, предусмотренные на 2024 год на капитальный ремонт хоккейной-футбольной площадки с в. Оксино, в сумме 195,5 тыс. руб. в связи с экономией.
Предусмотрено в бюджете на 2024 год 3555,0 тыс. руб.
Администрацией поселения по результатам торгов заключен контракт от 12.08.2024 № 0184300000424000159 с ИП Хамидовым З.А.  Цена контракта составляет 3 359 450,00 руб., срок выполнения работ - не позднее 20.10.2024. Работы подрядчиком выполнены в полном объеме и оплачены. Экономия по мероприятию - 195,5 тыс. руб.
</t>
  </si>
  <si>
    <t>Муниципальная программа "Возмещение части затрат органов местного самоуправления поселений муниципального района "Заполярный район" на 2024-2030 годы"</t>
  </si>
  <si>
    <t>040 1403 43.0.00.89350 540</t>
  </si>
  <si>
    <t>Иные межбюджетные трансферты на оплату коммунальных услуг и приобретение твердого топлива</t>
  </si>
  <si>
    <t>312</t>
  </si>
  <si>
    <t xml:space="preserve">На основании обращения главы поселения уменьшаются иные МТ Сельскому поселению "Пешский сельсовет" ЗР НАО на 2024 год в сумме 365,4 тыс. руб. на оплату коммунальных услуг.
За счет средств районного бюджета на 2024 год предусмотрено 2090,3 тыс. руб., из них на оплату электроэнергии 910,0 тыс. руб., на оплату теплоэнергии 1123,4 тыс. руб., на оплату услуг по обращению с ТКО 56,9 тыс. руб. 
Расходы на оплату коммунальных услуг и приобретение твердого топлива в сельских поселениях на 2024 год и плановый период 2025-2026 годов рассчитаны в соответствии с утвержденными тарифами УГРЦТ НАО. 
В соответствии с обращением главы Сельского поселения «Пешский сельсовет» ЗР НАО ожидаемое исполнение в 2024 году по мероприятию «Расходы на оплату коммунальных услуг и приобретение твердого топлива» составит 1 724,8 тыс. руб. Экономия составит 365,5 тыс. руб. 
Согласно расчетам Управления финансов Администрации Заполярного района, расходы поселения составят 1 724,9 тыс. руб., экономия составит 365,4 тыс. руб. (расчет прилагается)
</t>
  </si>
  <si>
    <t>Администрация ЗР / СП "Тиманский сельсовет" ЗР НАО</t>
  </si>
  <si>
    <t>322</t>
  </si>
  <si>
    <t>На основании обращения главы поселения уменьшаются иные МТ Сельскому поселению "Тиманский сельсовет" ЗР НАО на 2024 год в сумме 797,1 тыс. руб. на оплату коммунальных услуг.
За счет средств районного бюджета на 2024 год предусмотрено 3765,1 тыс. руб., из них на оплату электроэнергии 2291,3 тыс. руб., на оплату теплоэнергии 1473,8 тыс. руб.
Расходы на оплату коммунальных услуг и приобретение твердого топлива в сельских поселениях на 2024 год и плановый период 2025-2026 годов рассчитаны в соответствии с утвержденными тарифами УГРЦТ НАО. 
В соответствии с обращением главы поселения ожидаемое исполнение в 2024 году по мероприятию «Расходы на оплату коммунальных услуг и приобретение твердого топлива» составит 2 968,0 тыс. руб. Экономия составит 797,1 тыс. руб. (расчет прилагается)</t>
  </si>
  <si>
    <t>Уточнение ассигнований на подготовке объектов коммунальной инфраструктуры к осенне-зимнему периоду в связи с уменьшением субсидии из окружного бюджета</t>
  </si>
  <si>
    <t>034 0502 38.0.00.79620 811</t>
  </si>
  <si>
    <t>С связи с уменьшением субсидии из окружного бюджета на софинансирование расходных обязательств по организации в границах поселений, городского округа электро-, тепло- и водоснабжения населения, водоотведения в части подготовки объектов коммунальной инфраструктуры к осенне-зимнему периоду уменьшаются расходы районного бюджета на общую сумму 18 202,5 тыс. руб., из них субсидия из окружного бюджета - 17 277,9 тыс. руб., софинансирование районного бюджета - 924,6 тыс. руб.
В связи с тем, что часть мероприятий, включенных в перечень мероприятий, в целях софинансирования которых предоставляется субсидия, в соответствие с соглашением от 02.02.2024 № 31 о предоставлении в 2024 году субсидии из окружного бюджета бюджету муниципального образования «Муниципальный район «Заполярный район» Ненецкого автономного округа» на организацию в границах поселений электро-, тепло- и водоснабжения населения, водоотведения в части подготовки объектов коммунальной инфраструктуры к осенне-зимнему периоду, включены в общий объем затрат при утверждении тарифов в сфере теплоснабжения, водоснабжения МП ЗР «Севержилкомсервис» на 2024-2028 годы Департаментом строительства, жилищно-коммунального хозяйства, энергетики и транспорта НАО принято решение об уменьшение объемов финансирования, в связи с чем 02.09.2024 заключено дополнительное соглашение в котором часть мероприятий исключена (дополнительное оглашение от № 2 от 02.09.2024 прилагается).
Информация в разрезе муниципальных программ, мероприятий и источников финансирования отражена в приложении к пояснительной записке</t>
  </si>
  <si>
    <t>034 0502 38.0.00.S9620 811</t>
  </si>
  <si>
    <t>Расходы районного бюджета на мероприятия, софинансируемые в рамках государственных программ в части подготовки объектов коммунальной инфраструктуры к осенне-зимнему периоду</t>
  </si>
  <si>
    <t>034 0502 40.0.00.79620 811</t>
  </si>
  <si>
    <t>034 0502 40.0.00.S9620 811</t>
  </si>
  <si>
    <t>Уточнение непрограммных расходов</t>
  </si>
  <si>
    <t>034 0113 98.0.00.81030 831</t>
  </si>
  <si>
    <t>Исполнение судебных решений</t>
  </si>
  <si>
    <t>приложения 6, 7, 8</t>
  </si>
  <si>
    <t>б/н</t>
  </si>
  <si>
    <t xml:space="preserve">На основании служебной записки Управления правового и кадрового обеспечения Администрации ЗР выделяются дополнительно ассигнования на 2024 год в сумме 150,0 тыс. руб. на уплату административных штрафов.
1) 22.10.2024 Службой судебных приставов вынесено  постановление по делу об административном правонарушении, в соответствии с которым Администрация Заполярного района признана виновной в совершении административного правонарушения, предусмотренного ч. 1 ст. 17.15 КоАП РФ за неисполнение содержащихся в исполнительном документе требований неимущественного характера в срок, установленный судебным приставом-исполнителем (исполнительное производство № 38959/24/98029-ИП).
Судебным приставом-исполнителем установлено, что требования исполнительного документа № ФС 025063264 от 02.07.2019 по исполнению судебного решения по делу № 2а-761/2019 об обязании в срок до 01 октября 2020 года создать места накопления отходов, соответствующие требованиям законодательства в области санитарно-эпидемиологического благополучия населения и правилам благоустройства, в с. Шойна, д. Кия МО «Шоинский сельсовет» НАО не исполнено.
Назначен административный штраф в размере 30,0 тыс. руб. Штраф подлежит оплате в течение 60 дней с момента вступления постановления в законную силу. Дата вступления постановления в законную силу – 11 ноября 2024 года. Срок оплаты до 9 января 2025 года.
Фактически места накопления отходов созданы во всех населенных пунктах. В д. Кия место накопления отходов до 11 месяцев требует дооборудования твердым (бетонным) покрытием (работы выполняются силами МП ЗР «СЖКС»).
2) 11.11.2024 вынесено постановление по делу об административном правонарушении, в соответствии с которым Администрация Заполярного района признана виновной в совершении административного правонарушения, предусмотренного ч. 1 ст. 17.15 КоАП РФ по делу № 2а-721/2019 (исполнительное производство № 38992/24/98029-ИП). Предмет исполнения судебного решения: в срок до 01 октября 2020 года создать места (площадки) накопления твердых коммунальных отходов, соответствующие требованиям законодательства в области санитарно-эпидемиологического благополучия населения и правилам благоустройства в с. Ома, д. Вижас, д. Снопа. Назначен административный штраф в размере 30,0 тыс. руб., срок оплаты в течение 60 дней - до 20 января 2025 г.
Фактически места накопления отходов созданы во всех населенных пунктах. Осуществляется подготовка документов для внесения сведений о созданном месте накопления в д. Вижас в Реестр мест (площадок) накопления твёрдых коммунальных отходов.
</t>
  </si>
  <si>
    <t xml:space="preserve">3) Судебным приставом-исполнителем специализированного отделения судебных приставов по Архангельской области и Ненецкому автономному округу ГМУ ФССП России в отношении Администрации Заполярного района 30.10.2024 составлены протоколы об административных правонарушениях, предусмотренных ч. 1 ст. 17.15 КоАП РФ (неисполнение содержащихся в исполнительном документе требований неимущественного характера):
– по делу № 2а-764/2019, предмет исполнения: в срок до 01 октября 2020 года создать места (площадки) накопления твердых коммунальных отходов, соответствующие требованиям законодательства в области санитарно-эпидемиологического благополучия населения и правилам благоустройства в д. Куя, д. Осколково МО «Приморско-Куйский сельсовет» НАО (исполнительное производство № 39659/24/98029-ИП);
– по делу № 2а-714/2019, предмет исполнения: в срок до 01 октября 2020 года создать места (площадки) накопления твердых коммунальных отходов, соответствующие требованиям законодательства в области санитарно-эпидемиологического благополучия населения и правилам благоустройства в с. Несь, д. Мгла, д. Чижа МО «Канинский сельсовет» НАО (исполнительное производство № 39646/24/98029-ИП);
– по делу № 2а-719/2019, предмет исполнения: в срок до 01 октября 2020 года создать места (площадки) накопления твердых коммунальных отходов, соответствующие требованиям законодательства в области санитарно-эпидемиологического благополучия населения и правилам благоустройства в п. Бугрино МО «Колгуевский сельсовет» НАО (исполнительное производство № 39678/24/98029-ИП). 
Фактически места накопления отходов созданы во всех населенных пунктах. В д. Куя, п. Бугрино, д. Чижа и д. Мгла места накопления отходов до 11 месяцев требуют дооборудования твердым (бетонным) покрытием (работы выполняются силами МП ЗР «СЖКС»).
Рассмотрение дел об административных правонарушениях состоялось 22.11.2024. Размер административного штрафа составляет30,0 тыс. руб. (ч. 1 ст. 17.15 КоАП РФ). По трем делам необходимая сумма на оплату штрафов составляет 90,0 тыс. руб. Оплата будет произведена после поступления постановлений об административных правонарушениях.
</t>
  </si>
  <si>
    <t>Администрация ЗР / СП "Карский сельсовет" ЗР НАО</t>
  </si>
  <si>
    <t>034 0505 98.0.00.89140 540</t>
  </si>
  <si>
    <t>Иные межбюджетные трансферты на организацию ритуальных услуг</t>
  </si>
  <si>
    <t>пункт 1 главы 11, приложения 6, 7, 8, 16</t>
  </si>
  <si>
    <t>Совет ЗР</t>
  </si>
  <si>
    <t>041 0102 91.0.00.81010 121, 122, 129</t>
  </si>
  <si>
    <t>Приложения 6, 7, 8</t>
  </si>
  <si>
    <t>05.1-06-36/24-0-0</t>
  </si>
  <si>
    <t>На основании письма Совета Заполярного района уменьшаются ассигнования, предусмотренные на 2024 год, в общей сумме 4762,3 тыс. руб., из них:
1) содержание главы района - 597,8 тыс. руб. Экономия средств обусловлена фактически сложившимися расходами на оплату труда и начисления на выплаты по оплате труда, а также расходами на оплату льготного проезда;</t>
  </si>
  <si>
    <t>041 0103 92.1.00.81010 123</t>
  </si>
  <si>
    <t>2) выплаты депутатам - 1000,0 тыс. руб. Экономия средств образовалась в связи с уменьшением размера расходов по выплатам депутатам, связанным с исполнением полномочий депутатов, осуществляющих депутатскую деятельность на непостоянной основе, в том числе: на выплаты компенсации расходов депутатам Совета Заполярного района в соответствии с Порядком возмещения расходов, утвержденным постановлением Совета Заполярного района от 27.12.2019 № 14-п, на оплату расходов, связанных с проездом от места постоянного жительства к месту осуществления депутатских полномочий (участие в работе комиссий, комитета, сессии) и обратно, на оплату расходов депутатов, связанных с рабочими поездками для участия в мероприятиях (в соответствии с Положением «О статусе депутата Совета Заполярного района»), на возмещение расходов работодателю за время осуществления депутатских полномочий депутатами Совета муниципального района «Заполярный район» (п.5 Порядка возмещения расходов работодателю за время осуществления депутатских полномочий депутатам Совета муниципального района «Заполярный район», утвержденного решением Совета Заполярного района от 21.02.2012 № 264-р);</t>
  </si>
  <si>
    <t>041 0103 92.2.00.81010 122</t>
  </si>
  <si>
    <t xml:space="preserve">3) содержание аппарата Совета - 1084,1 тыс. руб.                                                                                                                                                                                                  Экономия средств сложилась по командировочным расходам, в связи с уменьшением количества командировок на курсы повышения квалификации и командировок в населенные пункты Ненецкого автономного округа и за его пределы;
</t>
  </si>
  <si>
    <t>041 0103 92.2.00.81010 244</t>
  </si>
  <si>
    <t xml:space="preserve">Экономия средств сложилась по оплате услуг связи и прочих услуг в результате уменьшения расходов в течение года;
</t>
  </si>
  <si>
    <t>041 0705 92.2.00.81010 244</t>
  </si>
  <si>
    <t xml:space="preserve">Экономия средств сложилась по оплате за проведение курсов повышения квалификации в результате уменьшения расходов на оплату курсов в течение года;
</t>
  </si>
  <si>
    <t>041 0113 98.0.00.81060 244</t>
  </si>
  <si>
    <t xml:space="preserve">4) организация официальных мероприятий Заполярного района - 1700,0 тыс. руб. Экономия средств возникла в связи с отсутствием потребности в приобретении подарочных часов к грамоте Заполярного района и главы Заполярного района, сувенирной и подарочной продукции ввиду достаточного их количества в настоящее время, кроме того, экономия сложилась по итогам проведения торгов и в результате рассмотрения коммерческих предложений при заключении муниципальных контрактов. </t>
  </si>
  <si>
    <t>041 1003 98.0.00.84030 313</t>
  </si>
  <si>
    <t>Выплаты гражданам, которым присвоено звание "Почетный гражданин Заполярного района"</t>
  </si>
  <si>
    <t>5) выплаты Почетным гражданам - 299,9 тыс. руб.                                                                                                                                                                                                                                                                           Экономия бюджетных ассигнований, предусмотренных на ежемесячные денежные выплаты гражданам, которым присвоено звание "Почетный гражданин Заполярного района" сложилась в связи с уменьшением количества почетных граждан;</t>
  </si>
  <si>
    <t>041 1003 98.0.00.84030 321</t>
  </si>
  <si>
    <t>Экономия сложилась по оплате стоимости проезда к месту проведения торжественных мероприятий и поездок по территории Ненецкого автономного округа в связи уменьшением расходов в течение года;</t>
  </si>
  <si>
    <t>041 1003 98.0.00.84090 330</t>
  </si>
  <si>
    <t>Единовременная выплата гражданам, которым присвоено звание "Ветеран Заполярного района"</t>
  </si>
  <si>
    <t>6) выплаты гражданам, которым присвоено звание "Ветеран Заполярного района" - 80,5 тыс. руб. Экономия возникла, так как это звание было присвоено трем гражданам, из десяти планируемых.</t>
  </si>
  <si>
    <t>КСП ЗР</t>
  </si>
  <si>
    <t>046 0106 93.2.00.81010 122</t>
  </si>
  <si>
    <t>570</t>
  </si>
  <si>
    <t xml:space="preserve">На основании письма КСП ЗР уменьшаются ассигнования, предусмотренные в 2024 году на содержание КСП ЗР в сумме 476,2 тыс. руб.
Экономия средств по льготному проезду сложилась по причине переноса срока использования проезда к месту использования отпуска и обратно сотрудником КСП Заполярного района на 2025 год, а также приобретением авиабилетов по специальным тарифам.
Экономия средств по командировочным расходам сложилась по причине сокращения количества выездных проверочных мероприятий, уменьшения фактического количества дней командировок по сравнению с планируемым, приобретения авиабилетов по льготным тарифам.
Экономия по оплате за курсы повышения квалификации образовалась по причине заключения договоров на обучение по ценам ниже, чем было запланировано.
</t>
  </si>
  <si>
    <t>046 0705 93.2.00.81010 244</t>
  </si>
  <si>
    <t>ВСЕГО изменений по доходам</t>
  </si>
  <si>
    <t>ВСЕГО изменений по расходам</t>
  </si>
  <si>
    <t>Приложение</t>
  </si>
  <si>
    <t>Уточнение бюджетных ассигнований, предусмотренных в 2024 году на подготовку объектов коммунальной инфраструктуры  к осенне-зимнему периоду</t>
  </si>
  <si>
    <t>тыс. руб.</t>
  </si>
  <si>
    <t>Наименование мероприятия</t>
  </si>
  <si>
    <t>Объем финансирования в соответствии с решением о бюджете</t>
  </si>
  <si>
    <t xml:space="preserve">Изменения </t>
  </si>
  <si>
    <t xml:space="preserve">Уточненный объем финансирования </t>
  </si>
  <si>
    <t xml:space="preserve">Всего
</t>
  </si>
  <si>
    <t>в том числе</t>
  </si>
  <si>
    <t>ОБ</t>
  </si>
  <si>
    <t>РБ</t>
  </si>
  <si>
    <t>ВИ</t>
  </si>
  <si>
    <t xml:space="preserve">МП «Обеспечение населения муниципального района «Заполярный район» чистой водой на 2021-2030 годы» </t>
  </si>
  <si>
    <t xml:space="preserve">МП «Развитие энергетики муниципального района «Заполярный район» на 2021–2030 годы» </t>
  </si>
  <si>
    <t>ИТОГО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</si>
</sst>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_-* #,##0.0\ _₽_-;\-* #,##0.0\ _₽_-;_-* &quot;-&quot;?\ _₽_-;_-@_-"/>
    <numFmt numFmtId="167" formatCode="_-* #,##0.00_р_._-;\-* #,##0.00_р_._-;_-* &quot;-&quot;??_р_._-;_-@_-"/>
    <numFmt numFmtId="169" formatCode="_-* #,##0.0_р_._-;\-* #,##0.0_р_._-;_-* &quot;-&quot;??_р_._-;_-@_-"/>
  </numFmts>
  <fonts count="14" x14ac:knownFonts="1">
    <font>
      <sz val="10"/>
      <name val="Arial Cyr"/>
      <charset val="204"/>
    </font>
    <font>
      <sz val="10"/>
      <name val="Arial Cyr"/>
      <charset val="204"/>
    </font>
    <font>
      <i/>
      <sz val="11"/>
      <name val="Times New Roman"/>
      <family val="1"/>
      <charset val="204"/>
    </font>
    <font>
      <b/>
      <sz val="12"/>
      <name val="Times New Roman"/>
      <family val="1"/>
      <charset val="204"/>
    </font>
    <font>
      <sz val="11"/>
      <name val="Times New Roman"/>
      <family val="1"/>
      <charset val="204"/>
    </font>
    <font>
      <b/>
      <sz val="11"/>
      <name val="Times New Roman"/>
      <family val="1"/>
      <charset val="204"/>
    </font>
    <font>
      <b/>
      <i/>
      <sz val="11"/>
      <name val="Times New Roman"/>
      <family val="1"/>
      <charset val="204"/>
    </font>
    <font>
      <sz val="10"/>
      <name val="Times New Roman"/>
      <family val="1"/>
      <charset val="204"/>
    </font>
    <font>
      <sz val="12"/>
      <name val="Times New Roman"/>
      <family val="1"/>
      <charset val="204"/>
    </font>
    <font>
      <sz val="10"/>
      <name val="Arial"/>
      <family val="2"/>
      <charset val="204"/>
    </font>
    <font>
      <sz val="16"/>
      <name val="Times New Roman"/>
      <family val="1"/>
      <charset val="204"/>
    </font>
    <font>
      <b/>
      <sz val="10"/>
      <name val="Times New Roman"/>
      <family val="1"/>
      <charset val="204"/>
    </font>
    <font>
      <sz val="12"/>
      <color theme="1"/>
      <name val="Times New Roman"/>
      <family val="1"/>
      <charset val="204"/>
    </font>
    <font>
      <b/>
      <sz val="12"/>
      <color theme="1"/>
      <name val="Times New Roman"/>
      <family val="1"/>
      <charset val="204"/>
    </font>
  </fonts>
  <fills count="2">
    <fill>
      <patternFill patternType="none"/>
    </fill>
    <fill>
      <patternFill patternType="gray125"/>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s>
  <cellStyleXfs count="3">
    <xf numFmtId="0" fontId="0" fillId="0" borderId="0"/>
    <xf numFmtId="167" fontId="1" fillId="0" borderId="0" applyFont="0" applyFill="0" applyBorder="0" applyAlignment="0" applyProtection="0"/>
    <xf numFmtId="0" fontId="9" fillId="0" borderId="0"/>
  </cellStyleXfs>
  <cellXfs count="175">
    <xf numFmtId="0" fontId="0" fillId="0" borderId="0" xfId="0"/>
    <xf numFmtId="0" fontId="2" fillId="0" borderId="0" xfId="0" applyFont="1" applyFill="1" applyAlignment="1">
      <alignment vertical="center" wrapText="1"/>
    </xf>
    <xf numFmtId="0" fontId="3" fillId="0" borderId="0" xfId="0" applyFont="1" applyFill="1" applyBorder="1" applyAlignment="1">
      <alignment horizontal="center" vertical="center" wrapText="1"/>
    </xf>
    <xf numFmtId="0" fontId="4" fillId="0" borderId="0" xfId="0" applyFont="1" applyFill="1" applyAlignment="1">
      <alignment vertical="center"/>
    </xf>
    <xf numFmtId="0" fontId="2" fillId="0" borderId="0" xfId="0" applyFont="1" applyFill="1" applyBorder="1" applyAlignment="1">
      <alignment vertical="center" wrapText="1"/>
    </xf>
    <xf numFmtId="49" fontId="5" fillId="0" borderId="0" xfId="0" applyNumberFormat="1"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0" xfId="0"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164" fontId="5" fillId="0" borderId="0" xfId="0" applyNumberFormat="1" applyFont="1" applyFill="1" applyBorder="1" applyAlignment="1">
      <alignment horizontal="right" vertical="center" wrapText="1"/>
    </xf>
    <xf numFmtId="164" fontId="5" fillId="0" borderId="1" xfId="0" applyNumberFormat="1" applyFont="1" applyFill="1" applyBorder="1" applyAlignment="1">
      <alignment horizontal="right" vertical="center" wrapText="1"/>
    </xf>
    <xf numFmtId="0" fontId="7" fillId="0" borderId="1" xfId="0" applyFont="1" applyFill="1" applyBorder="1" applyAlignment="1">
      <alignment vertical="top" wrapText="1"/>
    </xf>
    <xf numFmtId="0" fontId="4" fillId="0" borderId="0" xfId="0" applyFont="1" applyFill="1" applyBorder="1" applyAlignment="1">
      <alignment vertical="center"/>
    </xf>
    <xf numFmtId="0" fontId="4" fillId="0" borderId="2" xfId="0" applyFont="1" applyFill="1" applyBorder="1" applyAlignment="1">
      <alignment horizontal="center" vertical="center" wrapText="1"/>
    </xf>
    <xf numFmtId="164" fontId="4"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164" fontId="4" fillId="0" borderId="2" xfId="0" applyNumberFormat="1" applyFont="1" applyFill="1" applyBorder="1" applyAlignment="1">
      <alignment horizontal="center" vertical="center" wrapText="1"/>
    </xf>
    <xf numFmtId="0" fontId="4" fillId="0" borderId="0" xfId="0" applyFont="1" applyFill="1" applyAlignment="1">
      <alignment horizontal="center" vertical="center"/>
    </xf>
    <xf numFmtId="49" fontId="5"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165" fontId="5" fillId="0" borderId="2" xfId="0" applyNumberFormat="1" applyFont="1" applyFill="1" applyBorder="1" applyAlignment="1">
      <alignment horizontal="center" vertical="center" wrapText="1"/>
    </xf>
    <xf numFmtId="49" fontId="7" fillId="0" borderId="2" xfId="0" applyNumberFormat="1" applyFont="1" applyFill="1" applyBorder="1" applyAlignment="1">
      <alignment horizontal="left" vertical="top" wrapText="1"/>
    </xf>
    <xf numFmtId="0" fontId="5" fillId="0" borderId="0" xfId="0" applyFont="1" applyFill="1" applyAlignment="1">
      <alignment horizontal="center" vertical="center"/>
    </xf>
    <xf numFmtId="49" fontId="2" fillId="0" borderId="2"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0" fontId="4" fillId="0" borderId="2" xfId="0" applyFont="1" applyFill="1" applyBorder="1" applyAlignment="1">
      <alignment vertical="center" wrapText="1"/>
    </xf>
    <xf numFmtId="3" fontId="4" fillId="0" borderId="2" xfId="0" applyNumberFormat="1" applyFont="1" applyFill="1" applyBorder="1" applyAlignment="1">
      <alignment horizontal="center" vertical="center" wrapText="1"/>
    </xf>
    <xf numFmtId="165" fontId="8" fillId="0" borderId="2" xfId="0" applyNumberFormat="1" applyFont="1" applyFill="1" applyBorder="1" applyAlignment="1">
      <alignment horizontal="center" vertical="center" wrapText="1"/>
    </xf>
    <xf numFmtId="49" fontId="7" fillId="0" borderId="2" xfId="0" applyNumberFormat="1" applyFont="1" applyFill="1" applyBorder="1" applyAlignment="1">
      <alignment vertical="top" wrapText="1"/>
    </xf>
    <xf numFmtId="0" fontId="2" fillId="0" borderId="2" xfId="0" applyFont="1" applyFill="1" applyBorder="1" applyAlignment="1">
      <alignment vertical="center" wrapText="1"/>
    </xf>
    <xf numFmtId="0" fontId="7" fillId="0" borderId="2" xfId="0" applyFont="1" applyFill="1" applyBorder="1" applyAlignment="1">
      <alignment vertical="center" wrapText="1"/>
    </xf>
    <xf numFmtId="0" fontId="4" fillId="0" borderId="2" xfId="2"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7"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165" fontId="3" fillId="0" borderId="2"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3" fontId="7" fillId="0" borderId="3" xfId="0" applyNumberFormat="1" applyFont="1" applyFill="1" applyBorder="1" applyAlignment="1">
      <alignment horizontal="left" vertical="center" wrapText="1"/>
    </xf>
    <xf numFmtId="3" fontId="7" fillId="0" borderId="4" xfId="0" applyNumberFormat="1" applyFont="1" applyFill="1" applyBorder="1" applyAlignment="1">
      <alignment horizontal="left" vertical="center" wrapText="1"/>
    </xf>
    <xf numFmtId="3" fontId="7" fillId="0" borderId="4" xfId="0" applyNumberFormat="1" applyFont="1" applyFill="1" applyBorder="1" applyAlignment="1">
      <alignment horizontal="left" vertical="center" wrapText="1"/>
    </xf>
    <xf numFmtId="0" fontId="4" fillId="0" borderId="2" xfId="0" applyFont="1" applyFill="1" applyBorder="1" applyAlignment="1" applyProtection="1">
      <alignment horizontal="left" vertical="center" wrapText="1"/>
    </xf>
    <xf numFmtId="3" fontId="4" fillId="0" borderId="2" xfId="0" applyNumberFormat="1" applyFont="1" applyFill="1" applyBorder="1" applyAlignment="1">
      <alignment horizontal="left" vertical="center" wrapText="1"/>
    </xf>
    <xf numFmtId="165" fontId="4" fillId="0" borderId="2" xfId="0" applyNumberFormat="1" applyFont="1" applyFill="1" applyBorder="1" applyAlignment="1">
      <alignment horizontal="center" vertical="center" wrapText="1"/>
    </xf>
    <xf numFmtId="165" fontId="4" fillId="0" borderId="2" xfId="1" applyNumberFormat="1" applyFont="1" applyFill="1" applyBorder="1" applyAlignment="1">
      <alignment horizontal="center" vertical="center" wrapText="1"/>
    </xf>
    <xf numFmtId="49" fontId="4" fillId="0" borderId="2" xfId="0" applyNumberFormat="1" applyFont="1" applyFill="1" applyBorder="1" applyAlignment="1">
      <alignment horizontal="left" vertical="top" wrapText="1"/>
    </xf>
    <xf numFmtId="164" fontId="5" fillId="0" borderId="2" xfId="0" applyNumberFormat="1" applyFont="1" applyFill="1" applyBorder="1" applyAlignment="1">
      <alignment horizontal="center" vertical="center" wrapText="1"/>
    </xf>
    <xf numFmtId="165" fontId="5" fillId="0" borderId="2" xfId="0" applyNumberFormat="1" applyFont="1" applyFill="1" applyBorder="1" applyAlignment="1">
      <alignment horizontal="right" vertical="center" wrapText="1"/>
    </xf>
    <xf numFmtId="0" fontId="7" fillId="0" borderId="2" xfId="0" applyFont="1" applyFill="1" applyBorder="1" applyAlignment="1">
      <alignment vertical="top" wrapText="1"/>
    </xf>
    <xf numFmtId="164" fontId="2" fillId="0" borderId="3" xfId="0" applyNumberFormat="1" applyFont="1" applyFill="1" applyBorder="1" applyAlignment="1">
      <alignment horizontal="left" vertical="center" wrapText="1"/>
    </xf>
    <xf numFmtId="164" fontId="4" fillId="0" borderId="2" xfId="0" applyNumberFormat="1" applyFont="1" applyFill="1" applyBorder="1" applyAlignment="1">
      <alignment horizontal="left" vertical="center" wrapText="1"/>
    </xf>
    <xf numFmtId="164" fontId="4" fillId="0" borderId="3" xfId="0" applyNumberFormat="1" applyFont="1" applyFill="1" applyBorder="1" applyAlignment="1">
      <alignment horizontal="left" vertical="center" wrapText="1"/>
    </xf>
    <xf numFmtId="164" fontId="4" fillId="0" borderId="3"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165" fontId="4" fillId="0" borderId="2" xfId="0" applyNumberFormat="1" applyFont="1" applyFill="1" applyBorder="1" applyAlignment="1">
      <alignment horizontal="right" vertical="center" wrapText="1"/>
    </xf>
    <xf numFmtId="0" fontId="7" fillId="0" borderId="3" xfId="0" applyFont="1" applyFill="1" applyBorder="1" applyAlignment="1">
      <alignment horizontal="left" vertical="top" wrapText="1"/>
    </xf>
    <xf numFmtId="164" fontId="2" fillId="0" borderId="2" xfId="0" applyNumberFormat="1" applyFont="1" applyFill="1" applyBorder="1" applyAlignment="1">
      <alignment horizontal="left" vertical="center" wrapText="1"/>
    </xf>
    <xf numFmtId="0" fontId="7" fillId="0" borderId="2" xfId="0" applyFont="1" applyFill="1" applyBorder="1" applyAlignment="1">
      <alignment horizontal="left" vertical="top" wrapText="1"/>
    </xf>
    <xf numFmtId="0" fontId="2" fillId="0" borderId="0" xfId="0" applyFont="1" applyFill="1" applyAlignment="1">
      <alignment vertical="center"/>
    </xf>
    <xf numFmtId="0" fontId="2" fillId="0" borderId="3" xfId="0" applyFont="1" applyFill="1" applyBorder="1" applyAlignment="1">
      <alignment horizontal="left" vertical="center" wrapText="1"/>
    </xf>
    <xf numFmtId="164" fontId="4" fillId="0" borderId="3" xfId="0" applyNumberFormat="1" applyFont="1" applyFill="1" applyBorder="1" applyAlignment="1">
      <alignment horizontal="left" vertical="center" wrapText="1"/>
    </xf>
    <xf numFmtId="164" fontId="4" fillId="0" borderId="3"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164" fontId="2" fillId="0" borderId="2" xfId="0" applyNumberFormat="1" applyFont="1" applyFill="1" applyBorder="1" applyAlignment="1">
      <alignment horizontal="left" vertical="center" wrapText="1"/>
    </xf>
    <xf numFmtId="164" fontId="4" fillId="0" borderId="2" xfId="0" applyNumberFormat="1" applyFont="1" applyFill="1" applyBorder="1" applyAlignment="1">
      <alignment horizontal="left" vertical="center" wrapText="1"/>
    </xf>
    <xf numFmtId="0" fontId="7" fillId="0" borderId="2" xfId="0" applyFont="1" applyFill="1" applyBorder="1" applyAlignment="1">
      <alignment horizontal="left" vertical="top" wrapText="1"/>
    </xf>
    <xf numFmtId="49" fontId="2" fillId="0" borderId="5"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164" fontId="4" fillId="0" borderId="2" xfId="0" applyNumberFormat="1" applyFont="1" applyFill="1" applyBorder="1" applyAlignment="1">
      <alignment vertical="center" wrapText="1"/>
    </xf>
    <xf numFmtId="0" fontId="7" fillId="0" borderId="3" xfId="0" applyFont="1" applyFill="1" applyBorder="1" applyAlignment="1">
      <alignment horizontal="left" vertical="top" wrapText="1"/>
    </xf>
    <xf numFmtId="0" fontId="10" fillId="0" borderId="0" xfId="0" applyFont="1" applyFill="1" applyBorder="1" applyAlignment="1">
      <alignment horizontal="left" vertical="center"/>
    </xf>
    <xf numFmtId="0" fontId="10" fillId="0" borderId="0" xfId="0" applyFont="1" applyFill="1" applyAlignment="1">
      <alignment horizontal="left" vertical="center"/>
    </xf>
    <xf numFmtId="164" fontId="2" fillId="0" borderId="2" xfId="0" applyNumberFormat="1" applyFont="1" applyFill="1" applyBorder="1" applyAlignment="1">
      <alignment vertical="center" wrapText="1"/>
    </xf>
    <xf numFmtId="164" fontId="4" fillId="0" borderId="5" xfId="0" applyNumberFormat="1" applyFont="1" applyFill="1" applyBorder="1" applyAlignment="1">
      <alignment horizontal="left" vertical="center" wrapText="1"/>
    </xf>
    <xf numFmtId="165" fontId="4" fillId="0" borderId="2" xfId="0" applyNumberFormat="1" applyFont="1" applyFill="1" applyBorder="1" applyAlignment="1">
      <alignment vertical="center" wrapText="1"/>
    </xf>
    <xf numFmtId="164" fontId="4" fillId="0" borderId="4" xfId="0" applyNumberFormat="1" applyFont="1" applyFill="1" applyBorder="1" applyAlignment="1">
      <alignment horizontal="left" vertical="center" wrapText="1"/>
    </xf>
    <xf numFmtId="0" fontId="4" fillId="0" borderId="0" xfId="0" applyFont="1" applyFill="1" applyAlignment="1">
      <alignment horizontal="left" vertical="center"/>
    </xf>
    <xf numFmtId="0" fontId="4" fillId="0" borderId="0" xfId="0" applyFont="1" applyFill="1" applyAlignment="1">
      <alignment horizontal="center" vertical="center" wrapText="1"/>
    </xf>
    <xf numFmtId="0" fontId="4" fillId="0" borderId="0" xfId="0" applyFont="1" applyFill="1" applyBorder="1" applyAlignment="1">
      <alignment horizontal="left" vertical="center"/>
    </xf>
    <xf numFmtId="165" fontId="7" fillId="0" borderId="2" xfId="0" applyNumberFormat="1" applyFont="1" applyFill="1" applyBorder="1" applyAlignment="1">
      <alignment vertical="top" wrapText="1"/>
    </xf>
    <xf numFmtId="0" fontId="4" fillId="0" borderId="0" xfId="0" applyFont="1" applyFill="1" applyBorder="1" applyAlignment="1">
      <alignment horizontal="center" vertical="center"/>
    </xf>
    <xf numFmtId="0" fontId="7" fillId="0" borderId="0" xfId="0" applyFont="1" applyFill="1" applyBorder="1" applyAlignment="1">
      <alignment horizontal="left" vertical="center" wrapText="1"/>
    </xf>
    <xf numFmtId="0" fontId="5" fillId="0" borderId="0" xfId="0" applyFont="1" applyFill="1" applyBorder="1" applyAlignment="1">
      <alignment horizontal="center" vertical="center"/>
    </xf>
    <xf numFmtId="0" fontId="2" fillId="0" borderId="3" xfId="0" applyFont="1" applyFill="1" applyBorder="1" applyAlignment="1">
      <alignment vertical="center" wrapText="1"/>
    </xf>
    <xf numFmtId="164" fontId="4" fillId="0" borderId="3" xfId="0" applyNumberFormat="1" applyFont="1" applyFill="1" applyBorder="1" applyAlignment="1">
      <alignment vertical="center" wrapText="1"/>
    </xf>
    <xf numFmtId="165" fontId="4" fillId="0" borderId="3" xfId="0" applyNumberFormat="1" applyFont="1" applyFill="1" applyBorder="1" applyAlignment="1">
      <alignment vertical="center" wrapText="1"/>
    </xf>
    <xf numFmtId="165" fontId="4" fillId="0" borderId="3" xfId="0" applyNumberFormat="1" applyFont="1" applyFill="1" applyBorder="1" applyAlignment="1">
      <alignment horizontal="right" vertical="center" wrapText="1"/>
    </xf>
    <xf numFmtId="0" fontId="7" fillId="0" borderId="3" xfId="0" applyFont="1" applyFill="1" applyBorder="1" applyAlignment="1">
      <alignment vertical="top" wrapText="1"/>
    </xf>
    <xf numFmtId="0" fontId="2" fillId="0" borderId="4" xfId="0" applyFont="1" applyFill="1" applyBorder="1" applyAlignment="1">
      <alignment vertical="center" wrapText="1"/>
    </xf>
    <xf numFmtId="164" fontId="4" fillId="0" borderId="4" xfId="0" applyNumberFormat="1" applyFont="1" applyFill="1" applyBorder="1" applyAlignment="1">
      <alignment vertical="center" wrapText="1"/>
    </xf>
    <xf numFmtId="164" fontId="4" fillId="0" borderId="4"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165" fontId="4" fillId="0" borderId="4" xfId="0" applyNumberFormat="1" applyFont="1" applyFill="1" applyBorder="1" applyAlignment="1">
      <alignment horizontal="right" vertical="center" wrapText="1"/>
    </xf>
    <xf numFmtId="0" fontId="7" fillId="0" borderId="4" xfId="0" applyFont="1" applyFill="1" applyBorder="1" applyAlignment="1">
      <alignment vertical="top" wrapText="1"/>
    </xf>
    <xf numFmtId="0" fontId="7" fillId="0" borderId="0" xfId="0" applyFont="1" applyFill="1" applyBorder="1" applyAlignment="1">
      <alignment vertical="center" wrapText="1"/>
    </xf>
    <xf numFmtId="0" fontId="7" fillId="0" borderId="4" xfId="0" applyFont="1" applyFill="1" applyBorder="1" applyAlignment="1">
      <alignment horizontal="left" vertical="top" wrapText="1"/>
    </xf>
    <xf numFmtId="0" fontId="4" fillId="0" borderId="6" xfId="0" applyFont="1" applyFill="1" applyBorder="1" applyAlignment="1">
      <alignment horizontal="center" vertical="center"/>
    </xf>
    <xf numFmtId="0" fontId="4" fillId="0" borderId="0" xfId="0" applyFont="1" applyFill="1" applyBorder="1" applyAlignment="1">
      <alignment horizontal="center" vertical="center"/>
    </xf>
    <xf numFmtId="169" fontId="4" fillId="0" borderId="2" xfId="1" applyNumberFormat="1" applyFont="1" applyFill="1" applyBorder="1" applyAlignment="1">
      <alignment horizontal="right" vertical="center" wrapText="1"/>
    </xf>
    <xf numFmtId="0" fontId="2" fillId="0" borderId="5" xfId="0" applyFont="1" applyFill="1" applyBorder="1" applyAlignment="1">
      <alignment horizontal="left" vertical="center" wrapText="1"/>
    </xf>
    <xf numFmtId="164" fontId="4" fillId="0" borderId="5" xfId="0" applyNumberFormat="1" applyFont="1" applyFill="1" applyBorder="1" applyAlignment="1">
      <alignment horizontal="center" vertical="center" wrapText="1"/>
    </xf>
    <xf numFmtId="0" fontId="2" fillId="0" borderId="4" xfId="0" applyFont="1" applyFill="1" applyBorder="1" applyAlignment="1">
      <alignment horizontal="left" vertical="center" wrapText="1"/>
    </xf>
    <xf numFmtId="164" fontId="4" fillId="0" borderId="4" xfId="0" applyNumberFormat="1" applyFont="1" applyFill="1" applyBorder="1" applyAlignment="1">
      <alignment horizontal="center" vertical="center" wrapText="1"/>
    </xf>
    <xf numFmtId="49" fontId="4" fillId="0" borderId="2" xfId="0" applyNumberFormat="1" applyFont="1" applyFill="1" applyBorder="1" applyAlignment="1">
      <alignment vertical="center" wrapText="1"/>
    </xf>
    <xf numFmtId="0" fontId="4" fillId="0" borderId="0" xfId="0" applyFont="1" applyFill="1" applyAlignment="1">
      <alignment horizontal="center" vertical="center"/>
    </xf>
    <xf numFmtId="0" fontId="4" fillId="0" borderId="0" xfId="0" applyFont="1" applyFill="1" applyBorder="1" applyAlignment="1">
      <alignment horizontal="left" vertical="center" wrapText="1"/>
    </xf>
    <xf numFmtId="0" fontId="4" fillId="0" borderId="0" xfId="0" applyFont="1" applyFill="1" applyAlignment="1">
      <alignment horizontal="left" vertical="center"/>
    </xf>
    <xf numFmtId="0" fontId="4" fillId="0" borderId="0" xfId="0" applyFont="1" applyFill="1" applyBorder="1" applyAlignment="1">
      <alignment horizontal="left" vertical="center" wrapText="1"/>
    </xf>
    <xf numFmtId="0" fontId="11" fillId="0" borderId="2" xfId="0" applyFont="1" applyFill="1" applyBorder="1" applyAlignment="1">
      <alignment horizontal="left" vertical="top" wrapText="1"/>
    </xf>
    <xf numFmtId="0" fontId="6" fillId="0" borderId="0" xfId="0" applyFont="1" applyFill="1" applyBorder="1" applyAlignment="1">
      <alignment horizontal="center" vertical="center"/>
    </xf>
    <xf numFmtId="0" fontId="4" fillId="0" borderId="2" xfId="0" applyNumberFormat="1" applyFont="1" applyFill="1" applyBorder="1" applyAlignment="1" applyProtection="1">
      <alignment horizontal="left" wrapText="1"/>
      <protection locked="0"/>
    </xf>
    <xf numFmtId="0" fontId="4" fillId="0" borderId="3" xfId="0" applyFont="1" applyFill="1" applyBorder="1" applyAlignment="1">
      <alignment horizontal="center" vertical="center" wrapText="1"/>
    </xf>
    <xf numFmtId="49" fontId="7" fillId="0" borderId="5" xfId="0" applyNumberFormat="1" applyFont="1" applyFill="1" applyBorder="1" applyAlignment="1">
      <alignment horizontal="left" vertical="top" wrapText="1"/>
    </xf>
    <xf numFmtId="0" fontId="2" fillId="0" borderId="0" xfId="0" applyFont="1" applyFill="1" applyBorder="1" applyAlignment="1">
      <alignment horizontal="center" vertical="center"/>
    </xf>
    <xf numFmtId="0" fontId="4" fillId="0" borderId="2" xfId="0" applyNumberFormat="1" applyFont="1" applyFill="1" applyBorder="1" applyAlignment="1" applyProtection="1">
      <alignment horizontal="left" vertical="center" wrapText="1"/>
      <protection locked="0"/>
    </xf>
    <xf numFmtId="0" fontId="4" fillId="0" borderId="5" xfId="0" applyFont="1" applyFill="1" applyBorder="1" applyAlignment="1">
      <alignment horizontal="center" vertical="center" wrapText="1"/>
    </xf>
    <xf numFmtId="0" fontId="4" fillId="0" borderId="4" xfId="0" applyFont="1" applyFill="1" applyBorder="1" applyAlignment="1">
      <alignment horizontal="center" vertical="center" wrapText="1"/>
    </xf>
    <xf numFmtId="49" fontId="7" fillId="0" borderId="4"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3" fontId="5" fillId="0" borderId="2" xfId="0" applyNumberFormat="1" applyFont="1" applyFill="1" applyBorder="1" applyAlignment="1">
      <alignment horizontal="center" vertical="center" wrapText="1"/>
    </xf>
    <xf numFmtId="0" fontId="2" fillId="0" borderId="4" xfId="0" applyFont="1" applyFill="1" applyBorder="1" applyAlignment="1">
      <alignment horizontal="left" vertical="center" wrapText="1"/>
    </xf>
    <xf numFmtId="164" fontId="4" fillId="0" borderId="4" xfId="0" applyNumberFormat="1" applyFont="1" applyFill="1" applyBorder="1" applyAlignment="1">
      <alignment horizontal="left" vertical="center" wrapText="1"/>
    </xf>
    <xf numFmtId="0" fontId="7" fillId="0" borderId="5" xfId="0" applyFont="1" applyFill="1" applyBorder="1" applyAlignment="1">
      <alignment horizontal="left" vertical="top" wrapText="1"/>
    </xf>
    <xf numFmtId="0" fontId="2" fillId="0" borderId="3" xfId="0" applyFont="1" applyFill="1" applyBorder="1" applyAlignment="1">
      <alignment vertical="center" wrapText="1"/>
    </xf>
    <xf numFmtId="0" fontId="7" fillId="0" borderId="4" xfId="0" applyFont="1" applyFill="1" applyBorder="1" applyAlignment="1">
      <alignment horizontal="left" vertical="top" wrapText="1"/>
    </xf>
    <xf numFmtId="0" fontId="0" fillId="0" borderId="4" xfId="0" applyFill="1" applyBorder="1" applyAlignment="1">
      <alignment horizontal="center" vertical="center" wrapText="1"/>
    </xf>
    <xf numFmtId="0" fontId="6"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4" fontId="7" fillId="0" borderId="2" xfId="0" applyNumberFormat="1" applyFont="1" applyFill="1" applyBorder="1" applyAlignment="1">
      <alignment vertical="top" wrapText="1"/>
    </xf>
    <xf numFmtId="0" fontId="4" fillId="0" borderId="0" xfId="0" applyFont="1" applyFill="1" applyAlignment="1">
      <alignment horizontal="left" wrapText="1"/>
    </xf>
    <xf numFmtId="0" fontId="4" fillId="0" borderId="0" xfId="0" applyFont="1" applyFill="1"/>
    <xf numFmtId="0" fontId="2" fillId="0" borderId="0" xfId="0" applyFont="1" applyFill="1" applyAlignment="1">
      <alignment wrapText="1"/>
    </xf>
    <xf numFmtId="0" fontId="7" fillId="0" borderId="0" xfId="0" applyFont="1" applyFill="1" applyAlignment="1">
      <alignment vertical="top" wrapText="1"/>
    </xf>
    <xf numFmtId="49" fontId="4" fillId="0" borderId="0" xfId="0" applyNumberFormat="1" applyFont="1" applyFill="1" applyAlignment="1">
      <alignment horizontal="left" vertical="center" wrapText="1"/>
    </xf>
    <xf numFmtId="0" fontId="4" fillId="0" borderId="0" xfId="0" applyFont="1" applyFill="1" applyAlignment="1">
      <alignment horizontal="center" wrapText="1"/>
    </xf>
    <xf numFmtId="49" fontId="2" fillId="0" borderId="0" xfId="0" applyNumberFormat="1" applyFont="1" applyFill="1" applyAlignment="1">
      <alignment horizontal="center" wrapText="1"/>
    </xf>
    <xf numFmtId="164" fontId="4" fillId="0" borderId="0" xfId="0" applyNumberFormat="1" applyFont="1" applyFill="1" applyAlignment="1">
      <alignment horizontal="right" wrapText="1"/>
    </xf>
    <xf numFmtId="0" fontId="12" fillId="0" borderId="0" xfId="0" applyFont="1"/>
    <xf numFmtId="0" fontId="12" fillId="0" borderId="0" xfId="0" applyFont="1" applyAlignment="1">
      <alignment horizontal="right"/>
    </xf>
    <xf numFmtId="0" fontId="13" fillId="0" borderId="0" xfId="0" applyFont="1" applyAlignment="1">
      <alignment horizontal="center" wrapText="1"/>
    </xf>
    <xf numFmtId="0" fontId="13" fillId="0" borderId="0" xfId="0" applyFont="1" applyAlignment="1">
      <alignment horizontal="center"/>
    </xf>
    <xf numFmtId="0" fontId="8" fillId="0" borderId="2" xfId="0" applyFont="1" applyBorder="1" applyAlignment="1">
      <alignment horizontal="center" vertical="center" wrapText="1"/>
    </xf>
    <xf numFmtId="0" fontId="8" fillId="0" borderId="2" xfId="0" applyFont="1" applyBorder="1" applyAlignment="1">
      <alignment horizontal="center" vertical="top" wrapText="1"/>
    </xf>
    <xf numFmtId="0" fontId="8" fillId="0" borderId="2" xfId="0" applyFont="1" applyBorder="1" applyAlignment="1">
      <alignment horizontal="center" vertical="center" wrapText="1"/>
    </xf>
    <xf numFmtId="0" fontId="12" fillId="0" borderId="0" xfId="0" applyFont="1" applyFill="1"/>
    <xf numFmtId="0" fontId="3" fillId="0" borderId="2" xfId="0" applyFont="1" applyBorder="1" applyAlignment="1">
      <alignment vertical="center" wrapText="1"/>
    </xf>
    <xf numFmtId="165" fontId="3" fillId="0" borderId="2" xfId="1" applyNumberFormat="1" applyFont="1" applyBorder="1" applyAlignment="1">
      <alignment vertical="center" wrapText="1"/>
    </xf>
    <xf numFmtId="0" fontId="12" fillId="0" borderId="2" xfId="0" applyFont="1" applyFill="1" applyBorder="1" applyAlignment="1">
      <alignment wrapText="1"/>
    </xf>
    <xf numFmtId="165" fontId="8" fillId="0" borderId="2" xfId="1" applyNumberFormat="1" applyFont="1" applyBorder="1" applyAlignment="1">
      <alignment vertical="center" wrapText="1"/>
    </xf>
    <xf numFmtId="165" fontId="12" fillId="0" borderId="2" xfId="1" applyNumberFormat="1" applyFont="1" applyFill="1" applyBorder="1" applyAlignment="1">
      <alignment vertical="center" wrapText="1"/>
    </xf>
    <xf numFmtId="0" fontId="13" fillId="0" borderId="2" xfId="0" applyFont="1" applyFill="1" applyBorder="1" applyAlignment="1">
      <alignment wrapText="1"/>
    </xf>
    <xf numFmtId="165" fontId="13" fillId="0" borderId="2" xfId="1" applyNumberFormat="1" applyFont="1" applyFill="1" applyBorder="1" applyAlignment="1">
      <alignment vertical="center" wrapText="1"/>
    </xf>
    <xf numFmtId="0" fontId="13" fillId="0" borderId="2" xfId="0" applyFont="1" applyBorder="1"/>
    <xf numFmtId="165" fontId="13" fillId="0" borderId="2" xfId="1" applyNumberFormat="1" applyFont="1" applyBorder="1" applyAlignment="1">
      <alignment vertical="center" wrapText="1"/>
    </xf>
    <xf numFmtId="164" fontId="12" fillId="0" borderId="0" xfId="0" applyNumberFormat="1" applyFont="1"/>
    <xf numFmtId="0" fontId="0" fillId="0" borderId="4" xfId="0" applyFill="1" applyBorder="1" applyAlignment="1">
      <alignment horizontal="left" vertical="center" wrapText="1"/>
    </xf>
    <xf numFmtId="0" fontId="0" fillId="0" borderId="4" xfId="0" applyFill="1" applyBorder="1" applyAlignment="1">
      <alignment horizontal="left" vertical="top" wrapText="1"/>
    </xf>
    <xf numFmtId="0" fontId="0" fillId="0" borderId="5" xfId="0" applyFill="1" applyBorder="1" applyAlignment="1">
      <alignment horizontal="left" vertical="center" wrapText="1"/>
    </xf>
    <xf numFmtId="0" fontId="0" fillId="0" borderId="5" xfId="0" applyFill="1" applyBorder="1" applyAlignment="1">
      <alignment horizontal="center" vertical="center" wrapText="1"/>
    </xf>
    <xf numFmtId="0" fontId="0" fillId="0" borderId="5" xfId="0" applyFill="1" applyBorder="1" applyAlignment="1">
      <alignment horizontal="left" vertical="top" wrapText="1"/>
    </xf>
    <xf numFmtId="165" fontId="4" fillId="0" borderId="2" xfId="1" applyNumberFormat="1" applyFont="1" applyFill="1" applyBorder="1" applyAlignment="1">
      <alignment horizontal="right" vertical="center" wrapText="1"/>
    </xf>
    <xf numFmtId="0" fontId="4" fillId="0" borderId="5" xfId="0" applyFont="1" applyFill="1" applyBorder="1" applyAlignment="1">
      <alignment horizontal="left" vertical="center" wrapText="1"/>
    </xf>
    <xf numFmtId="165" fontId="4" fillId="0" borderId="3" xfId="1" applyNumberFormat="1" applyFont="1" applyFill="1" applyBorder="1" applyAlignment="1">
      <alignment horizontal="right" vertical="center" wrapText="1"/>
    </xf>
    <xf numFmtId="165" fontId="4" fillId="0" borderId="4" xfId="1" applyNumberFormat="1" applyFont="1" applyFill="1" applyBorder="1" applyAlignment="1">
      <alignment horizontal="right" vertical="center" wrapText="1"/>
    </xf>
    <xf numFmtId="165" fontId="4" fillId="0" borderId="2" xfId="1" applyNumberFormat="1" applyFont="1" applyFill="1" applyBorder="1" applyAlignment="1">
      <alignment vertical="center" wrapText="1"/>
    </xf>
    <xf numFmtId="165" fontId="5" fillId="0" borderId="2" xfId="1" applyNumberFormat="1" applyFont="1" applyFill="1" applyBorder="1" applyAlignment="1">
      <alignment horizontal="right" vertical="center" wrapText="1"/>
    </xf>
    <xf numFmtId="0" fontId="6" fillId="0" borderId="0" xfId="0" applyFont="1" applyFill="1" applyAlignment="1">
      <alignment vertical="center"/>
    </xf>
    <xf numFmtId="0" fontId="0" fillId="0" borderId="5" xfId="0" applyFill="1" applyBorder="1" applyAlignment="1">
      <alignment vertical="center" wrapText="1"/>
    </xf>
    <xf numFmtId="0" fontId="0" fillId="0" borderId="4" xfId="0" applyFill="1" applyBorder="1" applyAlignment="1">
      <alignment vertical="center" wrapText="1"/>
    </xf>
  </cellXfs>
  <cellStyles count="3">
    <cellStyle name="Обычный" xfId="0" builtinId="0"/>
    <cellStyle name="Обычный_Лист1" xfId="2"/>
    <cellStyle name="Финансов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56;&#1054;&#1043;&#1056;&#1040;&#1052;&#1052;&#1067;%20&#1074;%20&#1087;&#1086;&#1089;&#1083;&#1077;&#1076;&#1085;&#1077;&#1081;%20&#1088;&#1077;&#1076;&#1072;&#1082;&#1094;&#1080;&#1080;/&#1055;&#1054;&#1055;&#1056;&#1040;&#1042;&#1050;&#1048;%20&#1042;%20&#1041;&#1070;&#1044;&#1046;&#1045;&#1058;%20&#1056;&#1040;&#1049;&#1054;&#1053;&#1040;%20%20&#1080;%20&#1054;&#1050;&#1056;&#1059;&#1043;&#1040;%20&#1053;&#1040;%202024/9-%20&#1076;&#1077;&#1082;&#1072;&#1073;&#1088;&#1100;%202024/318-&#1054;&#1047;&#1055;/&#1054;&#1047;&#1055;%20&#1082;&#1086;&#10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 1  (2)"/>
      <sheetName val="Лист2"/>
    </sheetNames>
    <sheetDataSet>
      <sheetData sheetId="0">
        <row r="6">
          <cell r="B6" t="str">
            <v>Капитальный ремонт ВПУ в с. Коткино</v>
          </cell>
        </row>
        <row r="7">
          <cell r="B7" t="str">
            <v>Капитальный ремонт БВПУ в д. Андег</v>
          </cell>
        </row>
        <row r="8">
          <cell r="B8" t="str">
            <v xml:space="preserve">Капитальный ремонт подводящей сети дренажной линии БВПУ в д. Андег </v>
          </cell>
        </row>
        <row r="9">
          <cell r="B9" t="str">
            <v>Капитальный ремонт подводящей сети и дренажной линии БВПУ в п. Нельмин-Нос</v>
          </cell>
        </row>
        <row r="10">
          <cell r="B10" t="str">
            <v>Капитальный ремонт участка тепловой сети (к школе и больнице) в с. Оксино</v>
          </cell>
        </row>
        <row r="11">
          <cell r="B11" t="str">
            <v>Капитальный ремонт тепловых сетей в п. Амдерма (от ТК№1 до ТК в районе д.11 ул. Ленина)</v>
          </cell>
        </row>
        <row r="12">
          <cell r="B12" t="str">
            <v xml:space="preserve">Капитальный ремонт котельной № 1 в с. Оксино (замена дымовой трубы) </v>
          </cell>
        </row>
        <row r="13">
          <cell r="B13" t="str">
            <v xml:space="preserve">Капитальный ремонт котельной № 2 в  с. Оксино (замена дымовой трубы) </v>
          </cell>
        </row>
        <row r="14">
          <cell r="B14" t="str">
            <v>Капитальный ремонт кровли здания ДЭС в с. Великовисочное</v>
          </cell>
        </row>
        <row r="15">
          <cell r="B15" t="str">
            <v>Капитальный ремонт кровли здания ДЭС в д. Пылемец</v>
          </cell>
        </row>
        <row r="16">
          <cell r="B16" t="str">
            <v>Капитальный ремонт кровли и замена дверных блоков в здании ДЭС п. Харута</v>
          </cell>
        </row>
        <row r="17">
          <cell r="B17" t="str">
            <v>Капитальный ремонт ЛЭП на участке КТП№1-КТП№2-КТП№3  в п. Усть-Кара</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6"/>
  <sheetViews>
    <sheetView tabSelected="1" zoomScaleNormal="100" zoomScaleSheetLayoutView="55" zoomScalePageLayoutView="115" workbookViewId="0">
      <pane ySplit="4" topLeftCell="A100" activePane="bottomLeft" state="frozen"/>
      <selection activeCell="P3" sqref="P3:P4"/>
      <selection pane="bottomLeft" activeCell="H112" sqref="H112"/>
    </sheetView>
  </sheetViews>
  <sheetFormatPr defaultColWidth="8.85546875" defaultRowHeight="15" x14ac:dyDescent="0.25"/>
  <cols>
    <col min="1" max="1" width="17.5703125" style="137" customWidth="1"/>
    <col min="2" max="2" width="18.28515625" style="139" customWidth="1"/>
    <col min="3" max="3" width="32.42578125" style="135" customWidth="1"/>
    <col min="4" max="4" width="17.28515625" style="140" customWidth="1"/>
    <col min="5" max="5" width="8.42578125" style="141" customWidth="1"/>
    <col min="6" max="6" width="14.28515625" style="142" customWidth="1"/>
    <col min="7" max="7" width="14.140625" style="142" customWidth="1"/>
    <col min="8" max="8" width="14.28515625" style="142" customWidth="1"/>
    <col min="9" max="9" width="102.28515625" style="138" customWidth="1"/>
    <col min="10" max="10" width="26.7109375" style="136" customWidth="1"/>
    <col min="11" max="11" width="11.5703125" style="136" customWidth="1"/>
    <col min="12" max="16384" width="8.85546875" style="136"/>
  </cols>
  <sheetData>
    <row r="1" spans="1:9" s="3" customFormat="1" ht="15.6" customHeight="1" x14ac:dyDescent="0.2">
      <c r="A1" s="1"/>
      <c r="B1" s="2" t="s">
        <v>0</v>
      </c>
      <c r="C1" s="2"/>
      <c r="D1" s="2"/>
      <c r="E1" s="2"/>
      <c r="F1" s="2"/>
      <c r="G1" s="2"/>
      <c r="H1" s="2"/>
      <c r="I1" s="2"/>
    </row>
    <row r="2" spans="1:9" s="12" customFormat="1" x14ac:dyDescent="0.2">
      <c r="A2" s="4"/>
      <c r="B2" s="5"/>
      <c r="C2" s="6"/>
      <c r="D2" s="7"/>
      <c r="E2" s="8"/>
      <c r="F2" s="9"/>
      <c r="G2" s="10"/>
      <c r="H2" s="10"/>
      <c r="I2" s="11"/>
    </row>
    <row r="3" spans="1:9" s="3" customFormat="1" ht="13.9" customHeight="1" x14ac:dyDescent="0.2">
      <c r="A3" s="13" t="s">
        <v>1</v>
      </c>
      <c r="B3" s="13"/>
      <c r="C3" s="13"/>
      <c r="D3" s="13"/>
      <c r="E3" s="13"/>
      <c r="F3" s="13"/>
      <c r="G3" s="14" t="s">
        <v>2</v>
      </c>
      <c r="H3" s="14"/>
      <c r="I3" s="14" t="s">
        <v>3</v>
      </c>
    </row>
    <row r="4" spans="1:9" s="20" customFormat="1" ht="75" x14ac:dyDescent="0.2">
      <c r="A4" s="15" t="s">
        <v>4</v>
      </c>
      <c r="B4" s="16" t="s">
        <v>5</v>
      </c>
      <c r="C4" s="17" t="s">
        <v>6</v>
      </c>
      <c r="D4" s="17" t="s">
        <v>7</v>
      </c>
      <c r="E4" s="18" t="s">
        <v>8</v>
      </c>
      <c r="F4" s="19" t="s">
        <v>9</v>
      </c>
      <c r="G4" s="19" t="s">
        <v>10</v>
      </c>
      <c r="H4" s="19" t="s">
        <v>11</v>
      </c>
      <c r="I4" s="14"/>
    </row>
    <row r="5" spans="1:9" s="25" customFormat="1" ht="15.6" customHeight="1" x14ac:dyDescent="0.2">
      <c r="A5" s="21" t="s">
        <v>12</v>
      </c>
      <c r="B5" s="21"/>
      <c r="C5" s="21"/>
      <c r="D5" s="21"/>
      <c r="E5" s="22"/>
      <c r="F5" s="23">
        <f t="shared" ref="F5:H5" si="0">SUM(F6:F29)</f>
        <v>14997.5</v>
      </c>
      <c r="G5" s="23">
        <f t="shared" si="0"/>
        <v>214.3</v>
      </c>
      <c r="H5" s="23">
        <f t="shared" si="0"/>
        <v>214.3</v>
      </c>
      <c r="I5" s="24"/>
    </row>
    <row r="6" spans="1:9" s="20" customFormat="1" ht="75" x14ac:dyDescent="0.2">
      <c r="A6" s="26" t="s">
        <v>13</v>
      </c>
      <c r="B6" s="27" t="s">
        <v>14</v>
      </c>
      <c r="C6" s="28" t="s">
        <v>15</v>
      </c>
      <c r="D6" s="29" t="s">
        <v>16</v>
      </c>
      <c r="E6" s="18" t="s">
        <v>17</v>
      </c>
      <c r="F6" s="30">
        <v>142.30000000000001</v>
      </c>
      <c r="G6" s="47">
        <v>214.3</v>
      </c>
      <c r="H6" s="47">
        <v>214.3</v>
      </c>
      <c r="I6" s="31" t="s">
        <v>18</v>
      </c>
    </row>
    <row r="7" spans="1:9" s="20" customFormat="1" ht="165.75" x14ac:dyDescent="0.2">
      <c r="A7" s="26" t="s">
        <v>19</v>
      </c>
      <c r="B7" s="28" t="s">
        <v>20</v>
      </c>
      <c r="C7" s="28" t="s">
        <v>21</v>
      </c>
      <c r="D7" s="29" t="s">
        <v>16</v>
      </c>
      <c r="E7" s="18" t="s">
        <v>22</v>
      </c>
      <c r="F7" s="30">
        <v>351.2</v>
      </c>
      <c r="G7" s="47"/>
      <c r="H7" s="47"/>
      <c r="I7" s="31" t="s">
        <v>23</v>
      </c>
    </row>
    <row r="8" spans="1:9" s="20" customFormat="1" ht="105" x14ac:dyDescent="0.2">
      <c r="A8" s="32" t="s">
        <v>24</v>
      </c>
      <c r="B8" s="28" t="s">
        <v>25</v>
      </c>
      <c r="C8" s="33" t="s">
        <v>26</v>
      </c>
      <c r="D8" s="29" t="s">
        <v>16</v>
      </c>
      <c r="E8" s="18" t="s">
        <v>27</v>
      </c>
      <c r="F8" s="30">
        <v>1574.9</v>
      </c>
      <c r="G8" s="47"/>
      <c r="H8" s="47"/>
      <c r="I8" s="31" t="s">
        <v>28</v>
      </c>
    </row>
    <row r="9" spans="1:9" s="20" customFormat="1" ht="105" x14ac:dyDescent="0.2">
      <c r="A9" s="32" t="s">
        <v>24</v>
      </c>
      <c r="B9" s="28" t="s">
        <v>29</v>
      </c>
      <c r="C9" s="33" t="s">
        <v>30</v>
      </c>
      <c r="D9" s="29" t="s">
        <v>16</v>
      </c>
      <c r="E9" s="18" t="s">
        <v>27</v>
      </c>
      <c r="F9" s="30">
        <v>1036.2</v>
      </c>
      <c r="G9" s="47"/>
      <c r="H9" s="47"/>
      <c r="I9" s="31" t="s">
        <v>28</v>
      </c>
    </row>
    <row r="10" spans="1:9" s="20" customFormat="1" ht="105" x14ac:dyDescent="0.2">
      <c r="A10" s="26" t="s">
        <v>13</v>
      </c>
      <c r="B10" s="27" t="s">
        <v>31</v>
      </c>
      <c r="C10" s="28" t="s">
        <v>32</v>
      </c>
      <c r="D10" s="29" t="s">
        <v>16</v>
      </c>
      <c r="E10" s="18" t="s">
        <v>17</v>
      </c>
      <c r="F10" s="30">
        <v>25.2</v>
      </c>
      <c r="G10" s="47"/>
      <c r="H10" s="47"/>
      <c r="I10" s="31" t="s">
        <v>33</v>
      </c>
    </row>
    <row r="11" spans="1:9" s="20" customFormat="1" ht="120" x14ac:dyDescent="0.2">
      <c r="A11" s="32" t="s">
        <v>34</v>
      </c>
      <c r="B11" s="34" t="s">
        <v>35</v>
      </c>
      <c r="C11" s="35" t="s">
        <v>36</v>
      </c>
      <c r="D11" s="19" t="s">
        <v>16</v>
      </c>
      <c r="E11" s="18" t="s">
        <v>27</v>
      </c>
      <c r="F11" s="30">
        <v>1.8</v>
      </c>
      <c r="G11" s="47"/>
      <c r="H11" s="47"/>
      <c r="I11" s="31" t="s">
        <v>28</v>
      </c>
    </row>
    <row r="12" spans="1:9" s="20" customFormat="1" ht="105" x14ac:dyDescent="0.2">
      <c r="A12" s="32" t="s">
        <v>37</v>
      </c>
      <c r="B12" s="34" t="s">
        <v>38</v>
      </c>
      <c r="C12" s="36"/>
      <c r="D12" s="19" t="s">
        <v>16</v>
      </c>
      <c r="E12" s="18" t="s">
        <v>27</v>
      </c>
      <c r="F12" s="30">
        <v>6</v>
      </c>
      <c r="G12" s="47"/>
      <c r="H12" s="47"/>
      <c r="I12" s="31" t="s">
        <v>28</v>
      </c>
    </row>
    <row r="13" spans="1:9" s="20" customFormat="1" ht="110.45" customHeight="1" x14ac:dyDescent="0.2">
      <c r="A13" s="32" t="s">
        <v>34</v>
      </c>
      <c r="B13" s="34" t="s">
        <v>39</v>
      </c>
      <c r="C13" s="35" t="s">
        <v>40</v>
      </c>
      <c r="D13" s="19" t="s">
        <v>16</v>
      </c>
      <c r="E13" s="18" t="s">
        <v>27</v>
      </c>
      <c r="F13" s="30">
        <v>39.200000000000003</v>
      </c>
      <c r="G13" s="47"/>
      <c r="H13" s="47"/>
      <c r="I13" s="31" t="s">
        <v>28</v>
      </c>
    </row>
    <row r="14" spans="1:9" s="20" customFormat="1" ht="105" x14ac:dyDescent="0.2">
      <c r="A14" s="32" t="s">
        <v>37</v>
      </c>
      <c r="B14" s="34" t="s">
        <v>41</v>
      </c>
      <c r="C14" s="36"/>
      <c r="D14" s="19" t="s">
        <v>16</v>
      </c>
      <c r="E14" s="18" t="s">
        <v>27</v>
      </c>
      <c r="F14" s="30">
        <v>3.8</v>
      </c>
      <c r="G14" s="47"/>
      <c r="H14" s="47"/>
      <c r="I14" s="31" t="s">
        <v>28</v>
      </c>
    </row>
    <row r="15" spans="1:9" s="20" customFormat="1" ht="180" x14ac:dyDescent="0.2">
      <c r="A15" s="32" t="s">
        <v>34</v>
      </c>
      <c r="B15" s="34" t="s">
        <v>42</v>
      </c>
      <c r="C15" s="28" t="s">
        <v>43</v>
      </c>
      <c r="D15" s="19" t="s">
        <v>16</v>
      </c>
      <c r="E15" s="18" t="s">
        <v>27</v>
      </c>
      <c r="F15" s="30">
        <v>88</v>
      </c>
      <c r="G15" s="47"/>
      <c r="H15" s="47"/>
      <c r="I15" s="31" t="s">
        <v>28</v>
      </c>
    </row>
    <row r="16" spans="1:9" s="20" customFormat="1" ht="140.25" x14ac:dyDescent="0.2">
      <c r="A16" s="32" t="s">
        <v>34</v>
      </c>
      <c r="B16" s="34" t="s">
        <v>44</v>
      </c>
      <c r="C16" s="33" t="s">
        <v>45</v>
      </c>
      <c r="D16" s="19" t="s">
        <v>16</v>
      </c>
      <c r="E16" s="18" t="s">
        <v>27</v>
      </c>
      <c r="F16" s="30">
        <v>33</v>
      </c>
      <c r="G16" s="47"/>
      <c r="H16" s="47"/>
      <c r="I16" s="31" t="s">
        <v>28</v>
      </c>
    </row>
    <row r="17" spans="1:9" s="20" customFormat="1" ht="140.25" x14ac:dyDescent="0.2">
      <c r="A17" s="32" t="s">
        <v>34</v>
      </c>
      <c r="B17" s="34" t="s">
        <v>46</v>
      </c>
      <c r="C17" s="37" t="s">
        <v>47</v>
      </c>
      <c r="D17" s="19" t="s">
        <v>16</v>
      </c>
      <c r="E17" s="18" t="s">
        <v>27</v>
      </c>
      <c r="F17" s="30">
        <v>0.5</v>
      </c>
      <c r="G17" s="47"/>
      <c r="H17" s="47"/>
      <c r="I17" s="31" t="s">
        <v>28</v>
      </c>
    </row>
    <row r="18" spans="1:9" s="20" customFormat="1" ht="240" x14ac:dyDescent="0.2">
      <c r="A18" s="32" t="s">
        <v>34</v>
      </c>
      <c r="B18" s="34" t="s">
        <v>48</v>
      </c>
      <c r="C18" s="38" t="s">
        <v>49</v>
      </c>
      <c r="D18" s="19" t="s">
        <v>16</v>
      </c>
      <c r="E18" s="18" t="s">
        <v>27</v>
      </c>
      <c r="F18" s="30">
        <v>2.9</v>
      </c>
      <c r="G18" s="47"/>
      <c r="H18" s="47"/>
      <c r="I18" s="31" t="s">
        <v>28</v>
      </c>
    </row>
    <row r="19" spans="1:9" s="20" customFormat="1" ht="225" x14ac:dyDescent="0.2">
      <c r="A19" s="32" t="s">
        <v>50</v>
      </c>
      <c r="B19" s="34" t="s">
        <v>51</v>
      </c>
      <c r="C19" s="38" t="s">
        <v>52</v>
      </c>
      <c r="D19" s="19" t="s">
        <v>16</v>
      </c>
      <c r="E19" s="18" t="s">
        <v>27</v>
      </c>
      <c r="F19" s="30">
        <v>126</v>
      </c>
      <c r="G19" s="47"/>
      <c r="H19" s="47"/>
      <c r="I19" s="31" t="s">
        <v>28</v>
      </c>
    </row>
    <row r="20" spans="1:9" s="20" customFormat="1" ht="180" x14ac:dyDescent="0.2">
      <c r="A20" s="32" t="s">
        <v>34</v>
      </c>
      <c r="B20" s="34" t="s">
        <v>53</v>
      </c>
      <c r="C20" s="38" t="s">
        <v>54</v>
      </c>
      <c r="D20" s="19" t="s">
        <v>16</v>
      </c>
      <c r="E20" s="18" t="s">
        <v>27</v>
      </c>
      <c r="F20" s="30">
        <v>3.6</v>
      </c>
      <c r="G20" s="47"/>
      <c r="H20" s="47"/>
      <c r="I20" s="31" t="s">
        <v>28</v>
      </c>
    </row>
    <row r="21" spans="1:9" s="20" customFormat="1" ht="165" x14ac:dyDescent="0.2">
      <c r="A21" s="32" t="s">
        <v>34</v>
      </c>
      <c r="B21" s="34" t="s">
        <v>55</v>
      </c>
      <c r="C21" s="38" t="s">
        <v>56</v>
      </c>
      <c r="D21" s="19" t="s">
        <v>16</v>
      </c>
      <c r="E21" s="18" t="s">
        <v>27</v>
      </c>
      <c r="F21" s="30">
        <v>42.9</v>
      </c>
      <c r="G21" s="47"/>
      <c r="H21" s="47"/>
      <c r="I21" s="31" t="s">
        <v>28</v>
      </c>
    </row>
    <row r="22" spans="1:9" s="20" customFormat="1" ht="110.45" customHeight="1" x14ac:dyDescent="0.2">
      <c r="A22" s="32" t="s">
        <v>34</v>
      </c>
      <c r="B22" s="28" t="s">
        <v>57</v>
      </c>
      <c r="C22" s="35" t="s">
        <v>58</v>
      </c>
      <c r="D22" s="19" t="s">
        <v>16</v>
      </c>
      <c r="E22" s="18" t="s">
        <v>27</v>
      </c>
      <c r="F22" s="30">
        <v>134.1</v>
      </c>
      <c r="G22" s="47"/>
      <c r="H22" s="47"/>
      <c r="I22" s="31" t="s">
        <v>28</v>
      </c>
    </row>
    <row r="23" spans="1:9" s="20" customFormat="1" ht="105" x14ac:dyDescent="0.2">
      <c r="A23" s="32" t="s">
        <v>37</v>
      </c>
      <c r="B23" s="28" t="s">
        <v>59</v>
      </c>
      <c r="C23" s="36"/>
      <c r="D23" s="19" t="s">
        <v>16</v>
      </c>
      <c r="E23" s="18" t="s">
        <v>27</v>
      </c>
      <c r="F23" s="30">
        <v>15.7</v>
      </c>
      <c r="G23" s="47"/>
      <c r="H23" s="47"/>
      <c r="I23" s="31" t="s">
        <v>28</v>
      </c>
    </row>
    <row r="24" spans="1:9" s="20" customFormat="1" ht="306" x14ac:dyDescent="0.2">
      <c r="A24" s="26" t="s">
        <v>19</v>
      </c>
      <c r="B24" s="28" t="s">
        <v>60</v>
      </c>
      <c r="C24" s="28" t="s">
        <v>61</v>
      </c>
      <c r="D24" s="19" t="s">
        <v>16</v>
      </c>
      <c r="E24" s="18" t="s">
        <v>22</v>
      </c>
      <c r="F24" s="30">
        <v>595.4</v>
      </c>
      <c r="G24" s="47"/>
      <c r="H24" s="47"/>
      <c r="I24" s="31" t="s">
        <v>62</v>
      </c>
    </row>
    <row r="25" spans="1:9" s="20" customFormat="1" ht="357" x14ac:dyDescent="0.2">
      <c r="A25" s="26" t="s">
        <v>19</v>
      </c>
      <c r="B25" s="28" t="s">
        <v>63</v>
      </c>
      <c r="C25" s="28" t="s">
        <v>64</v>
      </c>
      <c r="D25" s="19" t="s">
        <v>16</v>
      </c>
      <c r="E25" s="18" t="s">
        <v>22</v>
      </c>
      <c r="F25" s="30">
        <v>20</v>
      </c>
      <c r="G25" s="47"/>
      <c r="H25" s="47"/>
      <c r="I25" s="31" t="s">
        <v>65</v>
      </c>
    </row>
    <row r="26" spans="1:9" s="20" customFormat="1" ht="135" x14ac:dyDescent="0.2">
      <c r="A26" s="32" t="s">
        <v>66</v>
      </c>
      <c r="B26" s="28" t="s">
        <v>67</v>
      </c>
      <c r="C26" s="28" t="s">
        <v>68</v>
      </c>
      <c r="D26" s="19" t="s">
        <v>16</v>
      </c>
      <c r="E26" s="18" t="s">
        <v>27</v>
      </c>
      <c r="F26" s="30">
        <v>12.8</v>
      </c>
      <c r="G26" s="47"/>
      <c r="H26" s="47"/>
      <c r="I26" s="31" t="s">
        <v>28</v>
      </c>
    </row>
    <row r="27" spans="1:9" s="20" customFormat="1" ht="164.25" customHeight="1" x14ac:dyDescent="0.2">
      <c r="A27" s="26" t="s">
        <v>69</v>
      </c>
      <c r="B27" s="27" t="s">
        <v>70</v>
      </c>
      <c r="C27" s="35" t="s">
        <v>71</v>
      </c>
      <c r="D27" s="19" t="s">
        <v>16</v>
      </c>
      <c r="E27" s="18" t="s">
        <v>27</v>
      </c>
      <c r="F27" s="30">
        <v>301.89999999999998</v>
      </c>
      <c r="G27" s="47"/>
      <c r="H27" s="47"/>
      <c r="I27" s="31" t="s">
        <v>72</v>
      </c>
    </row>
    <row r="28" spans="1:9" s="20" customFormat="1" ht="164.25" customHeight="1" x14ac:dyDescent="0.2">
      <c r="A28" s="26" t="s">
        <v>19</v>
      </c>
      <c r="B28" s="27" t="s">
        <v>73</v>
      </c>
      <c r="C28" s="36"/>
      <c r="D28" s="19" t="s">
        <v>16</v>
      </c>
      <c r="E28" s="18" t="s">
        <v>22</v>
      </c>
      <c r="F28" s="30">
        <v>72.099999999999994</v>
      </c>
      <c r="G28" s="47"/>
      <c r="H28" s="47"/>
      <c r="I28" s="31" t="s">
        <v>74</v>
      </c>
    </row>
    <row r="29" spans="1:9" s="20" customFormat="1" ht="165" x14ac:dyDescent="0.2">
      <c r="A29" s="26" t="s">
        <v>66</v>
      </c>
      <c r="B29" s="27" t="s">
        <v>75</v>
      </c>
      <c r="C29" s="28" t="s">
        <v>76</v>
      </c>
      <c r="D29" s="19" t="s">
        <v>16</v>
      </c>
      <c r="E29" s="18" t="s">
        <v>27</v>
      </c>
      <c r="F29" s="30">
        <v>10368</v>
      </c>
      <c r="G29" s="47"/>
      <c r="H29" s="47"/>
      <c r="I29" s="31" t="s">
        <v>77</v>
      </c>
    </row>
    <row r="30" spans="1:9" s="20" customFormat="1" ht="15.75" x14ac:dyDescent="0.2">
      <c r="A30" s="26"/>
      <c r="B30" s="27"/>
      <c r="C30" s="28"/>
      <c r="D30" s="19"/>
      <c r="E30" s="18"/>
      <c r="F30" s="30"/>
      <c r="G30" s="47"/>
      <c r="H30" s="47"/>
      <c r="I30" s="31"/>
    </row>
    <row r="31" spans="1:9" s="20" customFormat="1" ht="15.75" x14ac:dyDescent="0.2">
      <c r="A31" s="21" t="s">
        <v>78</v>
      </c>
      <c r="B31" s="21"/>
      <c r="C31" s="21"/>
      <c r="D31" s="21"/>
      <c r="E31" s="18"/>
      <c r="F31" s="39">
        <f t="shared" ref="F31:H31" si="1">F32</f>
        <v>-17277.900000000001</v>
      </c>
      <c r="G31" s="47">
        <f t="shared" si="1"/>
        <v>0</v>
      </c>
      <c r="H31" s="47">
        <f t="shared" si="1"/>
        <v>0</v>
      </c>
      <c r="I31" s="31"/>
    </row>
    <row r="32" spans="1:9" s="20" customFormat="1" ht="150" x14ac:dyDescent="0.2">
      <c r="A32" s="40" t="s">
        <v>19</v>
      </c>
      <c r="B32" s="27" t="s">
        <v>79</v>
      </c>
      <c r="C32" s="28" t="s">
        <v>80</v>
      </c>
      <c r="D32" s="19" t="s">
        <v>16</v>
      </c>
      <c r="E32" s="18" t="s">
        <v>22</v>
      </c>
      <c r="F32" s="30">
        <v>-17277.900000000001</v>
      </c>
      <c r="G32" s="47"/>
      <c r="H32" s="47"/>
      <c r="I32" s="31" t="s">
        <v>81</v>
      </c>
    </row>
    <row r="33" spans="1:10" s="20" customFormat="1" ht="15.75" x14ac:dyDescent="0.2">
      <c r="A33" s="40"/>
      <c r="B33" s="27"/>
      <c r="C33" s="28"/>
      <c r="D33" s="19"/>
      <c r="E33" s="18"/>
      <c r="F33" s="30"/>
      <c r="G33" s="47"/>
      <c r="H33" s="47"/>
      <c r="I33" s="31"/>
    </row>
    <row r="34" spans="1:10" s="20" customFormat="1" ht="30.6" customHeight="1" x14ac:dyDescent="0.2">
      <c r="A34" s="41" t="s">
        <v>82</v>
      </c>
      <c r="B34" s="41"/>
      <c r="C34" s="41"/>
      <c r="D34" s="41"/>
      <c r="E34" s="18"/>
      <c r="F34" s="39">
        <f t="shared" ref="F34:H34" si="2">F35+F36</f>
        <v>582.79999999999995</v>
      </c>
      <c r="G34" s="47">
        <f t="shared" si="2"/>
        <v>0</v>
      </c>
      <c r="H34" s="47">
        <f t="shared" si="2"/>
        <v>0</v>
      </c>
      <c r="I34" s="31"/>
    </row>
    <row r="35" spans="1:10" s="20" customFormat="1" ht="90" customHeight="1" x14ac:dyDescent="0.2">
      <c r="A35" s="40" t="s">
        <v>19</v>
      </c>
      <c r="B35" s="38" t="s">
        <v>83</v>
      </c>
      <c r="C35" s="42" t="s">
        <v>84</v>
      </c>
      <c r="D35" s="19" t="s">
        <v>16</v>
      </c>
      <c r="E35" s="18" t="s">
        <v>22</v>
      </c>
      <c r="F35" s="30">
        <v>95.4</v>
      </c>
      <c r="G35" s="47"/>
      <c r="H35" s="47"/>
      <c r="I35" s="31" t="s">
        <v>85</v>
      </c>
    </row>
    <row r="36" spans="1:10" s="20" customFormat="1" ht="191.25" x14ac:dyDescent="0.2">
      <c r="A36" s="26" t="s">
        <v>50</v>
      </c>
      <c r="B36" s="38" t="s">
        <v>86</v>
      </c>
      <c r="C36" s="43"/>
      <c r="D36" s="19" t="s">
        <v>16</v>
      </c>
      <c r="E36" s="18" t="s">
        <v>27</v>
      </c>
      <c r="F36" s="30">
        <v>487.4</v>
      </c>
      <c r="G36" s="47"/>
      <c r="H36" s="47"/>
      <c r="I36" s="31" t="s">
        <v>87</v>
      </c>
    </row>
    <row r="37" spans="1:10" s="20" customFormat="1" ht="15.75" x14ac:dyDescent="0.2">
      <c r="A37" s="26"/>
      <c r="B37" s="38"/>
      <c r="C37" s="44"/>
      <c r="D37" s="19"/>
      <c r="E37" s="18"/>
      <c r="F37" s="30"/>
      <c r="G37" s="47"/>
      <c r="H37" s="47"/>
      <c r="I37" s="31"/>
    </row>
    <row r="38" spans="1:10" s="20" customFormat="1" ht="30.6" customHeight="1" x14ac:dyDescent="0.2">
      <c r="A38" s="41" t="s">
        <v>88</v>
      </c>
      <c r="B38" s="41"/>
      <c r="C38" s="41"/>
      <c r="D38" s="41"/>
      <c r="E38" s="18"/>
      <c r="F38" s="30">
        <f t="shared" ref="F38:H38" si="3">F39</f>
        <v>-0.2</v>
      </c>
      <c r="G38" s="47">
        <f t="shared" si="3"/>
        <v>0</v>
      </c>
      <c r="H38" s="47">
        <f t="shared" si="3"/>
        <v>0</v>
      </c>
      <c r="I38" s="31"/>
    </row>
    <row r="39" spans="1:10" s="20" customFormat="1" ht="90" x14ac:dyDescent="0.2">
      <c r="A39" s="40" t="s">
        <v>19</v>
      </c>
      <c r="B39" s="38" t="s">
        <v>89</v>
      </c>
      <c r="C39" s="45" t="s">
        <v>90</v>
      </c>
      <c r="D39" s="19" t="s">
        <v>16</v>
      </c>
      <c r="E39" s="18" t="s">
        <v>22</v>
      </c>
      <c r="F39" s="30">
        <v>-0.2</v>
      </c>
      <c r="G39" s="47"/>
      <c r="H39" s="47"/>
      <c r="I39" s="31" t="s">
        <v>91</v>
      </c>
    </row>
    <row r="40" spans="1:10" s="20" customFormat="1" x14ac:dyDescent="0.2">
      <c r="A40" s="40"/>
      <c r="B40" s="38"/>
      <c r="C40" s="46"/>
      <c r="D40" s="19"/>
      <c r="E40" s="18"/>
      <c r="F40" s="47"/>
      <c r="G40" s="47"/>
      <c r="H40" s="47"/>
      <c r="I40" s="49"/>
      <c r="J40" s="25"/>
    </row>
    <row r="41" spans="1:10" s="25" customFormat="1" x14ac:dyDescent="0.2">
      <c r="A41" s="50" t="s">
        <v>92</v>
      </c>
      <c r="B41" s="50"/>
      <c r="C41" s="50"/>
      <c r="D41" s="50"/>
      <c r="E41" s="22"/>
      <c r="F41" s="51">
        <f t="shared" ref="F41:H41" si="4">F42+F144</f>
        <v>-63828.599999999991</v>
      </c>
      <c r="G41" s="51">
        <f t="shared" si="4"/>
        <v>52508.200000000004</v>
      </c>
      <c r="H41" s="51">
        <f t="shared" si="4"/>
        <v>0</v>
      </c>
      <c r="I41" s="52"/>
      <c r="J41" s="20"/>
    </row>
    <row r="42" spans="1:10" s="25" customFormat="1" x14ac:dyDescent="0.2">
      <c r="A42" s="50" t="s">
        <v>93</v>
      </c>
      <c r="B42" s="50"/>
      <c r="C42" s="50"/>
      <c r="D42" s="50"/>
      <c r="E42" s="22"/>
      <c r="F42" s="51">
        <f t="shared" ref="F42:H42" si="5">F43+F47+F60+F72+F94+F78+F86+F105+F110+F115+F101+F127+F138+F134</f>
        <v>-58740.099999999991</v>
      </c>
      <c r="G42" s="51">
        <f t="shared" si="5"/>
        <v>52508.200000000004</v>
      </c>
      <c r="H42" s="51">
        <f t="shared" si="5"/>
        <v>0</v>
      </c>
      <c r="I42" s="52"/>
      <c r="J42" s="20"/>
    </row>
    <row r="43" spans="1:10" s="25" customFormat="1" ht="32.25" customHeight="1" x14ac:dyDescent="0.2">
      <c r="A43" s="50" t="s">
        <v>94</v>
      </c>
      <c r="B43" s="50"/>
      <c r="C43" s="50"/>
      <c r="D43" s="50"/>
      <c r="E43" s="22"/>
      <c r="F43" s="51">
        <f t="shared" ref="F43:H43" si="6">SUM(F44:F45)</f>
        <v>-335.3</v>
      </c>
      <c r="G43" s="51">
        <f t="shared" si="6"/>
        <v>0</v>
      </c>
      <c r="H43" s="51">
        <f t="shared" si="6"/>
        <v>0</v>
      </c>
      <c r="I43" s="52"/>
      <c r="J43" s="20"/>
    </row>
    <row r="44" spans="1:10" s="20" customFormat="1" ht="47.25" customHeight="1" x14ac:dyDescent="0.2">
      <c r="A44" s="53" t="s">
        <v>95</v>
      </c>
      <c r="B44" s="54" t="s">
        <v>96</v>
      </c>
      <c r="C44" s="55" t="s">
        <v>97</v>
      </c>
      <c r="D44" s="56" t="s">
        <v>98</v>
      </c>
      <c r="E44" s="57" t="s">
        <v>99</v>
      </c>
      <c r="F44" s="58">
        <v>-283.8</v>
      </c>
      <c r="G44" s="58"/>
      <c r="H44" s="58"/>
      <c r="I44" s="59" t="s">
        <v>100</v>
      </c>
    </row>
    <row r="45" spans="1:10" s="20" customFormat="1" ht="47.25" customHeight="1" x14ac:dyDescent="0.2">
      <c r="A45" s="161"/>
      <c r="B45" s="54" t="s">
        <v>101</v>
      </c>
      <c r="C45" s="161"/>
      <c r="D45" s="130"/>
      <c r="E45" s="130"/>
      <c r="F45" s="58">
        <v>-51.5</v>
      </c>
      <c r="G45" s="58"/>
      <c r="H45" s="58"/>
      <c r="I45" s="162"/>
    </row>
    <row r="46" spans="1:10" s="20" customFormat="1" x14ac:dyDescent="0.2">
      <c r="A46" s="60"/>
      <c r="B46" s="54"/>
      <c r="C46" s="54"/>
      <c r="D46" s="19"/>
      <c r="E46" s="18"/>
      <c r="F46" s="58"/>
      <c r="G46" s="58"/>
      <c r="H46" s="58"/>
      <c r="I46" s="61"/>
    </row>
    <row r="47" spans="1:10" s="20" customFormat="1" ht="45" customHeight="1" x14ac:dyDescent="0.2">
      <c r="A47" s="50" t="s">
        <v>102</v>
      </c>
      <c r="B47" s="50"/>
      <c r="C47" s="50"/>
      <c r="D47" s="50"/>
      <c r="E47" s="22"/>
      <c r="F47" s="51">
        <f t="shared" ref="F47:H47" si="7">SUM(F48:F58)</f>
        <v>-1131.5</v>
      </c>
      <c r="G47" s="51">
        <f t="shared" si="7"/>
        <v>0</v>
      </c>
      <c r="H47" s="51">
        <f t="shared" si="7"/>
        <v>0</v>
      </c>
      <c r="I47" s="52"/>
      <c r="J47" s="62"/>
    </row>
    <row r="48" spans="1:10" s="25" customFormat="1" ht="45" x14ac:dyDescent="0.2">
      <c r="A48" s="63" t="s">
        <v>19</v>
      </c>
      <c r="B48" s="54" t="s">
        <v>103</v>
      </c>
      <c r="C48" s="64" t="s">
        <v>97</v>
      </c>
      <c r="D48" s="65" t="s">
        <v>104</v>
      </c>
      <c r="E48" s="66" t="s">
        <v>105</v>
      </c>
      <c r="F48" s="58">
        <f>826.8+126.5</f>
        <v>953.3</v>
      </c>
      <c r="G48" s="58"/>
      <c r="H48" s="58"/>
      <c r="I48" s="61" t="s">
        <v>106</v>
      </c>
      <c r="J48" s="20"/>
    </row>
    <row r="49" spans="1:19" s="25" customFormat="1" ht="63" customHeight="1" x14ac:dyDescent="0.2">
      <c r="A49" s="67" t="s">
        <v>19</v>
      </c>
      <c r="B49" s="54" t="s">
        <v>107</v>
      </c>
      <c r="C49" s="55" t="s">
        <v>97</v>
      </c>
      <c r="D49" s="65" t="s">
        <v>104</v>
      </c>
      <c r="E49" s="57" t="s">
        <v>108</v>
      </c>
      <c r="F49" s="58">
        <v>-434.1</v>
      </c>
      <c r="G49" s="58"/>
      <c r="H49" s="58"/>
      <c r="I49" s="59" t="s">
        <v>109</v>
      </c>
      <c r="J49" s="20"/>
    </row>
    <row r="50" spans="1:19" s="25" customFormat="1" ht="63" customHeight="1" x14ac:dyDescent="0.2">
      <c r="A50" s="163"/>
      <c r="B50" s="54" t="s">
        <v>110</v>
      </c>
      <c r="C50" s="163"/>
      <c r="D50" s="65" t="s">
        <v>104</v>
      </c>
      <c r="E50" s="164"/>
      <c r="F50" s="58">
        <v>-25.1</v>
      </c>
      <c r="G50" s="58"/>
      <c r="H50" s="58"/>
      <c r="I50" s="165"/>
      <c r="J50" s="20"/>
    </row>
    <row r="51" spans="1:19" s="25" customFormat="1" ht="63" customHeight="1" x14ac:dyDescent="0.2">
      <c r="A51" s="163"/>
      <c r="B51" s="54" t="s">
        <v>111</v>
      </c>
      <c r="C51" s="161"/>
      <c r="D51" s="65" t="s">
        <v>104</v>
      </c>
      <c r="E51" s="164"/>
      <c r="F51" s="58">
        <v>-22.3</v>
      </c>
      <c r="G51" s="58"/>
      <c r="H51" s="58"/>
      <c r="I51" s="162"/>
      <c r="J51" s="20"/>
    </row>
    <row r="52" spans="1:19" s="25" customFormat="1" ht="60" x14ac:dyDescent="0.2">
      <c r="A52" s="161"/>
      <c r="B52" s="54" t="s">
        <v>112</v>
      </c>
      <c r="C52" s="64" t="s">
        <v>113</v>
      </c>
      <c r="D52" s="65" t="s">
        <v>104</v>
      </c>
      <c r="E52" s="130"/>
      <c r="F52" s="58">
        <v>-115</v>
      </c>
      <c r="G52" s="58"/>
      <c r="H52" s="58"/>
      <c r="I52" s="61" t="s">
        <v>114</v>
      </c>
      <c r="J52" s="20"/>
    </row>
    <row r="53" spans="1:19" s="20" customFormat="1" ht="41.25" customHeight="1" x14ac:dyDescent="0.2">
      <c r="A53" s="68" t="s">
        <v>95</v>
      </c>
      <c r="B53" s="54" t="s">
        <v>115</v>
      </c>
      <c r="C53" s="69" t="s">
        <v>97</v>
      </c>
      <c r="D53" s="14" t="s">
        <v>98</v>
      </c>
      <c r="E53" s="57" t="s">
        <v>99</v>
      </c>
      <c r="F53" s="58">
        <v>-104.9</v>
      </c>
      <c r="G53" s="58"/>
      <c r="H53" s="58"/>
      <c r="I53" s="70" t="s">
        <v>116</v>
      </c>
    </row>
    <row r="54" spans="1:19" s="20" customFormat="1" ht="41.25" customHeight="1" x14ac:dyDescent="0.2">
      <c r="A54" s="68"/>
      <c r="B54" s="54" t="s">
        <v>117</v>
      </c>
      <c r="C54" s="69"/>
      <c r="D54" s="14"/>
      <c r="E54" s="71"/>
      <c r="F54" s="58">
        <v>-102.5</v>
      </c>
      <c r="G54" s="58"/>
      <c r="H54" s="58"/>
      <c r="I54" s="70"/>
    </row>
    <row r="55" spans="1:19" s="20" customFormat="1" ht="41.25" customHeight="1" x14ac:dyDescent="0.2">
      <c r="A55" s="68"/>
      <c r="B55" s="54" t="s">
        <v>118</v>
      </c>
      <c r="C55" s="69"/>
      <c r="D55" s="14"/>
      <c r="E55" s="72"/>
      <c r="F55" s="58">
        <v>-36.1</v>
      </c>
      <c r="G55" s="58"/>
      <c r="H55" s="58"/>
      <c r="I55" s="70"/>
    </row>
    <row r="56" spans="1:19" s="20" customFormat="1" ht="75" x14ac:dyDescent="0.2">
      <c r="A56" s="60" t="s">
        <v>13</v>
      </c>
      <c r="B56" s="54" t="s">
        <v>119</v>
      </c>
      <c r="C56" s="54" t="s">
        <v>97</v>
      </c>
      <c r="D56" s="19" t="s">
        <v>98</v>
      </c>
      <c r="E56" s="66" t="s">
        <v>120</v>
      </c>
      <c r="F56" s="58">
        <v>-26</v>
      </c>
      <c r="G56" s="58"/>
      <c r="H56" s="58"/>
      <c r="I56" s="61" t="s">
        <v>121</v>
      </c>
    </row>
    <row r="57" spans="1:19" s="25" customFormat="1" ht="89.25" x14ac:dyDescent="0.2">
      <c r="A57" s="63" t="s">
        <v>122</v>
      </c>
      <c r="B57" s="73" t="s">
        <v>123</v>
      </c>
      <c r="C57" s="64" t="s">
        <v>124</v>
      </c>
      <c r="D57" s="19" t="s">
        <v>98</v>
      </c>
      <c r="E57" s="66" t="s">
        <v>125</v>
      </c>
      <c r="F57" s="58">
        <v>-1218.8</v>
      </c>
      <c r="G57" s="58"/>
      <c r="H57" s="58"/>
      <c r="I57" s="74" t="s">
        <v>126</v>
      </c>
      <c r="J57" s="75"/>
      <c r="K57" s="76"/>
      <c r="L57" s="76"/>
      <c r="M57" s="76"/>
      <c r="N57" s="76"/>
      <c r="O57" s="76"/>
      <c r="P57" s="76"/>
      <c r="Q57" s="76"/>
      <c r="R57" s="76"/>
      <c r="S57" s="76"/>
    </row>
    <row r="58" spans="1:19" s="25" customFormat="1" ht="45" hidden="1" x14ac:dyDescent="0.2">
      <c r="A58" s="40" t="s">
        <v>122</v>
      </c>
      <c r="B58" s="54" t="s">
        <v>127</v>
      </c>
      <c r="C58" s="54"/>
      <c r="D58" s="19" t="s">
        <v>98</v>
      </c>
      <c r="E58" s="18"/>
      <c r="F58" s="58"/>
      <c r="G58" s="58"/>
      <c r="H58" s="58"/>
      <c r="I58" s="61"/>
      <c r="J58" s="20"/>
    </row>
    <row r="59" spans="1:19" s="25" customFormat="1" x14ac:dyDescent="0.2">
      <c r="A59" s="40"/>
      <c r="B59" s="54"/>
      <c r="C59" s="54"/>
      <c r="D59" s="19"/>
      <c r="E59" s="18"/>
      <c r="F59" s="58"/>
      <c r="G59" s="58"/>
      <c r="H59" s="58"/>
      <c r="I59" s="61"/>
      <c r="J59" s="20"/>
    </row>
    <row r="60" spans="1:19" s="20" customFormat="1" ht="45.75" customHeight="1" x14ac:dyDescent="0.2">
      <c r="A60" s="50" t="s">
        <v>128</v>
      </c>
      <c r="B60" s="50"/>
      <c r="C60" s="50"/>
      <c r="D60" s="50"/>
      <c r="E60" s="22"/>
      <c r="F60" s="51">
        <f>SUM(F61:F70)</f>
        <v>-9019.5</v>
      </c>
      <c r="G60" s="51">
        <f>SUM(G61:G70)</f>
        <v>7712.5</v>
      </c>
      <c r="H60" s="51">
        <f>SUM(H61:H69)</f>
        <v>0</v>
      </c>
      <c r="I60" s="52"/>
      <c r="J60" s="62"/>
    </row>
    <row r="61" spans="1:19" s="20" customFormat="1" ht="120" x14ac:dyDescent="0.2">
      <c r="A61" s="32" t="s">
        <v>122</v>
      </c>
      <c r="B61" s="54" t="s">
        <v>129</v>
      </c>
      <c r="C61" s="73" t="s">
        <v>130</v>
      </c>
      <c r="D61" s="19" t="s">
        <v>98</v>
      </c>
      <c r="E61" s="16" t="s">
        <v>131</v>
      </c>
      <c r="F61" s="58">
        <v>-5650.2</v>
      </c>
      <c r="G61" s="58">
        <v>5650.2</v>
      </c>
      <c r="H61" s="58"/>
      <c r="I61" s="52" t="s">
        <v>132</v>
      </c>
      <c r="J61" s="3"/>
    </row>
    <row r="62" spans="1:19" s="20" customFormat="1" ht="90" hidden="1" customHeight="1" x14ac:dyDescent="0.2">
      <c r="A62" s="77" t="s">
        <v>133</v>
      </c>
      <c r="B62" s="73" t="s">
        <v>134</v>
      </c>
      <c r="C62" s="64" t="s">
        <v>135</v>
      </c>
      <c r="D62" s="19" t="s">
        <v>136</v>
      </c>
      <c r="E62" s="18"/>
      <c r="F62" s="58"/>
      <c r="G62" s="58"/>
      <c r="H62" s="58"/>
      <c r="I62" s="52"/>
      <c r="J62" s="62"/>
    </row>
    <row r="63" spans="1:19" s="20" customFormat="1" ht="178.5" x14ac:dyDescent="0.2">
      <c r="A63" s="77" t="s">
        <v>137</v>
      </c>
      <c r="B63" s="73" t="s">
        <v>134</v>
      </c>
      <c r="C63" s="78" t="s">
        <v>135</v>
      </c>
      <c r="D63" s="19" t="s">
        <v>136</v>
      </c>
      <c r="E63" s="18" t="s">
        <v>138</v>
      </c>
      <c r="F63" s="58">
        <v>-2024.2</v>
      </c>
      <c r="G63" s="58">
        <v>2062.3000000000002</v>
      </c>
      <c r="H63" s="58"/>
      <c r="I63" s="52" t="s">
        <v>139</v>
      </c>
      <c r="J63" s="62"/>
    </row>
    <row r="64" spans="1:19" s="20" customFormat="1" ht="75" hidden="1" customHeight="1" x14ac:dyDescent="0.2">
      <c r="A64" s="77" t="s">
        <v>140</v>
      </c>
      <c r="B64" s="73" t="s">
        <v>141</v>
      </c>
      <c r="C64" s="78"/>
      <c r="D64" s="19" t="s">
        <v>136</v>
      </c>
      <c r="E64" s="18"/>
      <c r="F64" s="58"/>
      <c r="G64" s="58"/>
      <c r="H64" s="58"/>
      <c r="I64" s="52"/>
      <c r="J64" s="62"/>
    </row>
    <row r="65" spans="1:10" s="20" customFormat="1" ht="75" hidden="1" customHeight="1" x14ac:dyDescent="0.2">
      <c r="A65" s="77" t="s">
        <v>142</v>
      </c>
      <c r="B65" s="73" t="s">
        <v>141</v>
      </c>
      <c r="C65" s="78"/>
      <c r="D65" s="19" t="s">
        <v>136</v>
      </c>
      <c r="E65" s="18"/>
      <c r="F65" s="58"/>
      <c r="G65" s="58"/>
      <c r="H65" s="58"/>
      <c r="I65" s="52"/>
      <c r="J65" s="62"/>
    </row>
    <row r="66" spans="1:10" s="20" customFormat="1" ht="60" hidden="1" customHeight="1" x14ac:dyDescent="0.2">
      <c r="A66" s="77" t="s">
        <v>143</v>
      </c>
      <c r="B66" s="73" t="s">
        <v>141</v>
      </c>
      <c r="C66" s="78"/>
      <c r="D66" s="19" t="s">
        <v>136</v>
      </c>
      <c r="E66" s="18"/>
      <c r="F66" s="58"/>
      <c r="G66" s="58"/>
      <c r="H66" s="58"/>
      <c r="I66" s="52"/>
      <c r="J66" s="62"/>
    </row>
    <row r="67" spans="1:10" s="20" customFormat="1" ht="102" x14ac:dyDescent="0.2">
      <c r="A67" s="77" t="s">
        <v>133</v>
      </c>
      <c r="B67" s="73" t="s">
        <v>141</v>
      </c>
      <c r="C67" s="78"/>
      <c r="D67" s="19" t="s">
        <v>144</v>
      </c>
      <c r="E67" s="18" t="s">
        <v>145</v>
      </c>
      <c r="F67" s="79">
        <v>-2200</v>
      </c>
      <c r="G67" s="166"/>
      <c r="H67" s="166"/>
      <c r="I67" s="52" t="s">
        <v>146</v>
      </c>
      <c r="J67" s="62"/>
    </row>
    <row r="68" spans="1:10" s="20" customFormat="1" ht="102" x14ac:dyDescent="0.2">
      <c r="A68" s="77" t="s">
        <v>133</v>
      </c>
      <c r="B68" s="73" t="s">
        <v>141</v>
      </c>
      <c r="C68" s="78"/>
      <c r="D68" s="19" t="s">
        <v>144</v>
      </c>
      <c r="E68" s="18" t="s">
        <v>147</v>
      </c>
      <c r="F68" s="79">
        <v>-141.9</v>
      </c>
      <c r="G68" s="166"/>
      <c r="H68" s="166"/>
      <c r="I68" s="52" t="s">
        <v>148</v>
      </c>
      <c r="J68" s="62"/>
    </row>
    <row r="69" spans="1:10" s="20" customFormat="1" ht="293.25" x14ac:dyDescent="0.2">
      <c r="A69" s="77" t="s">
        <v>133</v>
      </c>
      <c r="B69" s="73" t="s">
        <v>141</v>
      </c>
      <c r="C69" s="78"/>
      <c r="D69" s="19" t="s">
        <v>136</v>
      </c>
      <c r="E69" s="18" t="s">
        <v>149</v>
      </c>
      <c r="F69" s="79">
        <v>461</v>
      </c>
      <c r="G69" s="166"/>
      <c r="H69" s="166"/>
      <c r="I69" s="52" t="s">
        <v>150</v>
      </c>
      <c r="J69" s="62"/>
    </row>
    <row r="70" spans="1:10" s="20" customFormat="1" ht="102" x14ac:dyDescent="0.2">
      <c r="A70" s="77" t="s">
        <v>151</v>
      </c>
      <c r="B70" s="73" t="s">
        <v>141</v>
      </c>
      <c r="C70" s="80"/>
      <c r="D70" s="19" t="s">
        <v>136</v>
      </c>
      <c r="E70" s="18" t="s">
        <v>152</v>
      </c>
      <c r="F70" s="58">
        <v>535.79999999999995</v>
      </c>
      <c r="G70" s="58"/>
      <c r="H70" s="58"/>
      <c r="I70" s="52" t="s">
        <v>153</v>
      </c>
      <c r="J70" s="62"/>
    </row>
    <row r="71" spans="1:10" s="20" customFormat="1" x14ac:dyDescent="0.2">
      <c r="A71" s="40"/>
      <c r="B71" s="73"/>
      <c r="C71" s="54"/>
      <c r="D71" s="19"/>
      <c r="E71" s="18"/>
      <c r="F71" s="58"/>
      <c r="G71" s="166"/>
      <c r="H71" s="166"/>
      <c r="I71" s="61"/>
      <c r="J71" s="62"/>
    </row>
    <row r="72" spans="1:10" s="20" customFormat="1" ht="36" customHeight="1" x14ac:dyDescent="0.2">
      <c r="A72" s="50" t="s">
        <v>154</v>
      </c>
      <c r="B72" s="50"/>
      <c r="C72" s="50"/>
      <c r="D72" s="50"/>
      <c r="E72" s="22"/>
      <c r="F72" s="51">
        <f t="shared" ref="F72:H72" si="8">SUM(F73:F76)</f>
        <v>-33.9</v>
      </c>
      <c r="G72" s="51">
        <f t="shared" si="8"/>
        <v>0</v>
      </c>
      <c r="H72" s="51">
        <f t="shared" si="8"/>
        <v>0</v>
      </c>
      <c r="I72" s="52"/>
    </row>
    <row r="73" spans="1:10" s="20" customFormat="1" ht="30" hidden="1" x14ac:dyDescent="0.2">
      <c r="A73" s="32" t="s">
        <v>19</v>
      </c>
      <c r="B73" s="73" t="s">
        <v>155</v>
      </c>
      <c r="C73" s="55" t="s">
        <v>156</v>
      </c>
      <c r="D73" s="19" t="s">
        <v>98</v>
      </c>
      <c r="E73" s="18"/>
      <c r="F73" s="58"/>
      <c r="G73" s="166"/>
      <c r="H73" s="166"/>
      <c r="I73" s="52"/>
      <c r="J73" s="81"/>
    </row>
    <row r="74" spans="1:10" s="20" customFormat="1" ht="30" hidden="1" x14ac:dyDescent="0.2">
      <c r="A74" s="32" t="s">
        <v>19</v>
      </c>
      <c r="B74" s="73" t="s">
        <v>157</v>
      </c>
      <c r="C74" s="78"/>
      <c r="D74" s="19" t="s">
        <v>98</v>
      </c>
      <c r="E74" s="18"/>
      <c r="F74" s="58"/>
      <c r="G74" s="166"/>
      <c r="H74" s="166"/>
      <c r="I74" s="52"/>
      <c r="J74" s="81"/>
    </row>
    <row r="75" spans="1:10" s="20" customFormat="1" ht="140.25" x14ac:dyDescent="0.2">
      <c r="A75" s="32" t="s">
        <v>158</v>
      </c>
      <c r="B75" s="73" t="s">
        <v>159</v>
      </c>
      <c r="C75" s="69" t="s">
        <v>160</v>
      </c>
      <c r="D75" s="19" t="s">
        <v>136</v>
      </c>
      <c r="E75" s="18" t="s">
        <v>161</v>
      </c>
      <c r="F75" s="58">
        <v>-18.5</v>
      </c>
      <c r="G75" s="166"/>
      <c r="H75" s="166"/>
      <c r="I75" s="52" t="s">
        <v>162</v>
      </c>
      <c r="J75" s="81"/>
    </row>
    <row r="76" spans="1:10" s="20" customFormat="1" ht="153" x14ac:dyDescent="0.2">
      <c r="A76" s="32" t="s">
        <v>158</v>
      </c>
      <c r="B76" s="73" t="s">
        <v>159</v>
      </c>
      <c r="C76" s="69"/>
      <c r="D76" s="19" t="s">
        <v>136</v>
      </c>
      <c r="E76" s="18" t="s">
        <v>163</v>
      </c>
      <c r="F76" s="58">
        <v>-15.4</v>
      </c>
      <c r="G76" s="166"/>
      <c r="H76" s="166"/>
      <c r="I76" s="52" t="s">
        <v>164</v>
      </c>
      <c r="J76" s="81"/>
    </row>
    <row r="77" spans="1:10" s="20" customFormat="1" x14ac:dyDescent="0.2">
      <c r="A77" s="40"/>
      <c r="B77" s="73"/>
      <c r="C77" s="54"/>
      <c r="D77" s="19"/>
      <c r="E77" s="18"/>
      <c r="F77" s="58"/>
      <c r="G77" s="166"/>
      <c r="H77" s="166"/>
      <c r="I77" s="61"/>
      <c r="J77" s="62"/>
    </row>
    <row r="78" spans="1:10" s="20" customFormat="1" ht="51" customHeight="1" x14ac:dyDescent="0.2">
      <c r="A78" s="50" t="s">
        <v>165</v>
      </c>
      <c r="B78" s="50"/>
      <c r="C78" s="50"/>
      <c r="D78" s="50"/>
      <c r="E78" s="22"/>
      <c r="F78" s="51">
        <f t="shared" ref="F78:H78" si="9">SUM(F79:F84)</f>
        <v>-19105.3</v>
      </c>
      <c r="G78" s="51">
        <f t="shared" si="9"/>
        <v>32925.800000000003</v>
      </c>
      <c r="H78" s="51">
        <f t="shared" si="9"/>
        <v>0</v>
      </c>
      <c r="I78" s="52"/>
    </row>
    <row r="79" spans="1:10" s="20" customFormat="1" ht="242.25" x14ac:dyDescent="0.2">
      <c r="A79" s="77" t="s">
        <v>122</v>
      </c>
      <c r="B79" s="54" t="s">
        <v>166</v>
      </c>
      <c r="C79" s="35" t="s">
        <v>167</v>
      </c>
      <c r="D79" s="19" t="s">
        <v>98</v>
      </c>
      <c r="E79" s="18" t="s">
        <v>168</v>
      </c>
      <c r="F79" s="58">
        <v>-28</v>
      </c>
      <c r="G79" s="166"/>
      <c r="H79" s="166"/>
      <c r="I79" s="61" t="s">
        <v>169</v>
      </c>
    </row>
    <row r="80" spans="1:10" s="20" customFormat="1" ht="369.75" x14ac:dyDescent="0.2">
      <c r="A80" s="77" t="s">
        <v>122</v>
      </c>
      <c r="B80" s="54" t="s">
        <v>170</v>
      </c>
      <c r="C80" s="167"/>
      <c r="D80" s="82" t="s">
        <v>171</v>
      </c>
      <c r="E80" s="18" t="s">
        <v>172</v>
      </c>
      <c r="F80" s="58">
        <v>-7705.2</v>
      </c>
      <c r="G80" s="166">
        <v>8344.2000000000007</v>
      </c>
      <c r="H80" s="166"/>
      <c r="I80" s="52" t="s">
        <v>173</v>
      </c>
    </row>
    <row r="81" spans="1:13" s="20" customFormat="1" ht="127.5" x14ac:dyDescent="0.2">
      <c r="A81" s="77" t="s">
        <v>122</v>
      </c>
      <c r="B81" s="54" t="s">
        <v>170</v>
      </c>
      <c r="C81" s="36"/>
      <c r="D81" s="19" t="s">
        <v>171</v>
      </c>
      <c r="E81" s="18" t="s">
        <v>174</v>
      </c>
      <c r="F81" s="58">
        <v>-1094.7</v>
      </c>
      <c r="G81" s="166"/>
      <c r="H81" s="166"/>
      <c r="I81" s="52" t="s">
        <v>175</v>
      </c>
    </row>
    <row r="82" spans="1:13" s="20" customFormat="1" ht="150" customHeight="1" x14ac:dyDescent="0.2">
      <c r="A82" s="40" t="s">
        <v>176</v>
      </c>
      <c r="B82" s="54" t="s">
        <v>177</v>
      </c>
      <c r="C82" s="55" t="s">
        <v>178</v>
      </c>
      <c r="D82" s="19" t="s">
        <v>136</v>
      </c>
      <c r="E82" s="18" t="s">
        <v>179</v>
      </c>
      <c r="F82" s="47">
        <v>-4060.5</v>
      </c>
      <c r="G82" s="48"/>
      <c r="H82" s="48"/>
      <c r="I82" s="61" t="s">
        <v>180</v>
      </c>
    </row>
    <row r="83" spans="1:13" s="20" customFormat="1" ht="178.5" x14ac:dyDescent="0.2">
      <c r="A83" s="40" t="s">
        <v>181</v>
      </c>
      <c r="B83" s="54" t="s">
        <v>177</v>
      </c>
      <c r="C83" s="78"/>
      <c r="D83" s="19" t="s">
        <v>136</v>
      </c>
      <c r="E83" s="18" t="s">
        <v>182</v>
      </c>
      <c r="F83" s="47"/>
      <c r="G83" s="48">
        <v>10368.9</v>
      </c>
      <c r="H83" s="48"/>
      <c r="I83" s="61" t="s">
        <v>183</v>
      </c>
    </row>
    <row r="84" spans="1:13" s="20" customFormat="1" ht="382.5" x14ac:dyDescent="0.2">
      <c r="A84" s="32" t="s">
        <v>184</v>
      </c>
      <c r="B84" s="73" t="s">
        <v>177</v>
      </c>
      <c r="C84" s="78"/>
      <c r="D84" s="19" t="s">
        <v>136</v>
      </c>
      <c r="E84" s="18" t="s">
        <v>185</v>
      </c>
      <c r="F84" s="58">
        <v>-6216.9</v>
      </c>
      <c r="G84" s="166">
        <v>14212.7</v>
      </c>
      <c r="H84" s="166"/>
      <c r="I84" s="61" t="s">
        <v>186</v>
      </c>
      <c r="J84" s="83" t="s">
        <v>187</v>
      </c>
      <c r="K84" s="81"/>
      <c r="L84" s="81"/>
      <c r="M84" s="81"/>
    </row>
    <row r="85" spans="1:13" s="25" customFormat="1" x14ac:dyDescent="0.2">
      <c r="A85" s="32"/>
      <c r="B85" s="54"/>
      <c r="C85" s="54"/>
      <c r="D85" s="19"/>
      <c r="E85" s="18"/>
      <c r="F85" s="58"/>
      <c r="G85" s="166"/>
      <c r="H85" s="166"/>
      <c r="I85" s="52"/>
      <c r="J85" s="62"/>
    </row>
    <row r="86" spans="1:13" s="20" customFormat="1" ht="36.75" customHeight="1" x14ac:dyDescent="0.2">
      <c r="A86" s="50" t="s">
        <v>188</v>
      </c>
      <c r="B86" s="50"/>
      <c r="C86" s="50"/>
      <c r="D86" s="50"/>
      <c r="E86" s="22"/>
      <c r="F86" s="51">
        <f t="shared" ref="F86:H86" si="10">SUM(F87:F92)</f>
        <v>8062.2000000000007</v>
      </c>
      <c r="G86" s="51">
        <f t="shared" si="10"/>
        <v>372.5</v>
      </c>
      <c r="H86" s="51">
        <f t="shared" si="10"/>
        <v>0</v>
      </c>
      <c r="I86" s="84"/>
      <c r="J86" s="85"/>
      <c r="K86" s="85"/>
    </row>
    <row r="87" spans="1:13" s="25" customFormat="1" ht="76.5" x14ac:dyDescent="0.2">
      <c r="A87" s="40" t="s">
        <v>189</v>
      </c>
      <c r="B87" s="73" t="s">
        <v>190</v>
      </c>
      <c r="C87" s="54" t="s">
        <v>191</v>
      </c>
      <c r="D87" s="19" t="s">
        <v>104</v>
      </c>
      <c r="E87" s="18" t="s">
        <v>192</v>
      </c>
      <c r="F87" s="58">
        <v>10775</v>
      </c>
      <c r="G87" s="166"/>
      <c r="H87" s="166"/>
      <c r="I87" s="52" t="s">
        <v>193</v>
      </c>
      <c r="J87" s="86"/>
      <c r="K87" s="87"/>
    </row>
    <row r="88" spans="1:13" s="25" customFormat="1" ht="45" hidden="1" x14ac:dyDescent="0.2">
      <c r="A88" s="32" t="s">
        <v>122</v>
      </c>
      <c r="B88" s="73" t="s">
        <v>194</v>
      </c>
      <c r="C88" s="55" t="s">
        <v>195</v>
      </c>
      <c r="D88" s="19" t="s">
        <v>98</v>
      </c>
      <c r="E88" s="18"/>
      <c r="F88" s="58"/>
      <c r="G88" s="166"/>
      <c r="H88" s="166"/>
      <c r="I88" s="52"/>
      <c r="J88" s="86"/>
      <c r="K88" s="87"/>
    </row>
    <row r="89" spans="1:13" s="25" customFormat="1" ht="382.5" x14ac:dyDescent="0.2">
      <c r="A89" s="88" t="s">
        <v>196</v>
      </c>
      <c r="B89" s="89" t="s">
        <v>197</v>
      </c>
      <c r="C89" s="78"/>
      <c r="D89" s="65" t="s">
        <v>198</v>
      </c>
      <c r="E89" s="66" t="s">
        <v>199</v>
      </c>
      <c r="F89" s="90">
        <v>1157</v>
      </c>
      <c r="G89" s="168"/>
      <c r="H89" s="168"/>
      <c r="I89" s="92" t="s">
        <v>200</v>
      </c>
      <c r="J89" s="86"/>
      <c r="K89" s="87"/>
    </row>
    <row r="90" spans="1:13" s="25" customFormat="1" ht="280.5" x14ac:dyDescent="0.2">
      <c r="A90" s="93"/>
      <c r="B90" s="94"/>
      <c r="C90" s="78"/>
      <c r="D90" s="95"/>
      <c r="E90" s="96"/>
      <c r="F90" s="97"/>
      <c r="G90" s="169"/>
      <c r="H90" s="169"/>
      <c r="I90" s="98" t="s">
        <v>201</v>
      </c>
      <c r="J90" s="86"/>
      <c r="K90" s="87"/>
    </row>
    <row r="91" spans="1:13" s="25" customFormat="1" ht="127.5" x14ac:dyDescent="0.2">
      <c r="A91" s="32" t="s">
        <v>196</v>
      </c>
      <c r="B91" s="73" t="s">
        <v>197</v>
      </c>
      <c r="C91" s="78"/>
      <c r="D91" s="19" t="s">
        <v>202</v>
      </c>
      <c r="E91" s="18" t="s">
        <v>203</v>
      </c>
      <c r="F91" s="58">
        <v>-3497.3</v>
      </c>
      <c r="G91" s="166"/>
      <c r="H91" s="166"/>
      <c r="I91" s="52" t="s">
        <v>204</v>
      </c>
      <c r="J91" s="86"/>
      <c r="K91" s="87"/>
    </row>
    <row r="92" spans="1:13" s="20" customFormat="1" ht="153" x14ac:dyDescent="0.2">
      <c r="A92" s="32" t="s">
        <v>140</v>
      </c>
      <c r="B92" s="73" t="s">
        <v>205</v>
      </c>
      <c r="C92" s="89" t="s">
        <v>206</v>
      </c>
      <c r="D92" s="19" t="s">
        <v>136</v>
      </c>
      <c r="E92" s="18" t="s">
        <v>207</v>
      </c>
      <c r="F92" s="58">
        <v>-372.5</v>
      </c>
      <c r="G92" s="58">
        <v>372.5</v>
      </c>
      <c r="H92" s="58"/>
      <c r="I92" s="52" t="s">
        <v>208</v>
      </c>
      <c r="J92" s="99"/>
      <c r="K92" s="85"/>
    </row>
    <row r="93" spans="1:13" s="25" customFormat="1" x14ac:dyDescent="0.2">
      <c r="A93" s="32"/>
      <c r="B93" s="73"/>
      <c r="C93" s="38"/>
      <c r="D93" s="73"/>
      <c r="E93" s="18"/>
      <c r="F93" s="79"/>
      <c r="G93" s="170"/>
      <c r="H93" s="170"/>
      <c r="I93" s="52"/>
      <c r="J93" s="62"/>
    </row>
    <row r="94" spans="1:13" s="20" customFormat="1" ht="50.25" customHeight="1" x14ac:dyDescent="0.2">
      <c r="A94" s="50" t="s">
        <v>209</v>
      </c>
      <c r="B94" s="50"/>
      <c r="C94" s="50"/>
      <c r="D94" s="50"/>
      <c r="E94" s="22"/>
      <c r="F94" s="51">
        <f t="shared" ref="F94:H94" si="11">SUM(F95:F99)</f>
        <v>-15988.1</v>
      </c>
      <c r="G94" s="51">
        <f t="shared" si="11"/>
        <v>6500</v>
      </c>
      <c r="H94" s="51">
        <f t="shared" si="11"/>
        <v>0</v>
      </c>
      <c r="I94" s="52"/>
    </row>
    <row r="95" spans="1:13" s="20" customFormat="1" ht="267.75" x14ac:dyDescent="0.2">
      <c r="A95" s="88" t="s">
        <v>122</v>
      </c>
      <c r="B95" s="89" t="s">
        <v>210</v>
      </c>
      <c r="C95" s="55" t="s">
        <v>211</v>
      </c>
      <c r="D95" s="65" t="s">
        <v>98</v>
      </c>
      <c r="E95" s="18" t="s">
        <v>212</v>
      </c>
      <c r="F95" s="58">
        <v>-167.6</v>
      </c>
      <c r="G95" s="58"/>
      <c r="H95" s="58"/>
      <c r="I95" s="61" t="s">
        <v>213</v>
      </c>
    </row>
    <row r="96" spans="1:13" s="25" customFormat="1" ht="140.25" x14ac:dyDescent="0.2">
      <c r="A96" s="88" t="s">
        <v>196</v>
      </c>
      <c r="B96" s="89" t="s">
        <v>214</v>
      </c>
      <c r="C96" s="78"/>
      <c r="D96" s="65" t="s">
        <v>215</v>
      </c>
      <c r="E96" s="18" t="s">
        <v>216</v>
      </c>
      <c r="F96" s="58">
        <v>-1872.5</v>
      </c>
      <c r="G96" s="166"/>
      <c r="H96" s="166"/>
      <c r="I96" s="52" t="s">
        <v>217</v>
      </c>
      <c r="J96" s="86"/>
      <c r="K96" s="87"/>
    </row>
    <row r="97" spans="1:11" s="25" customFormat="1" ht="165.75" x14ac:dyDescent="0.2">
      <c r="A97" s="88" t="s">
        <v>122</v>
      </c>
      <c r="B97" s="89" t="s">
        <v>218</v>
      </c>
      <c r="C97" s="78"/>
      <c r="D97" s="65" t="s">
        <v>171</v>
      </c>
      <c r="E97" s="18" t="s">
        <v>219</v>
      </c>
      <c r="F97" s="58">
        <v>-6870</v>
      </c>
      <c r="G97" s="166"/>
      <c r="H97" s="166"/>
      <c r="I97" s="52" t="s">
        <v>220</v>
      </c>
      <c r="J97" s="86"/>
      <c r="K97" s="87"/>
    </row>
    <row r="98" spans="1:11" s="25" customFormat="1" ht="242.25" x14ac:dyDescent="0.2">
      <c r="A98" s="88" t="s">
        <v>122</v>
      </c>
      <c r="B98" s="89" t="s">
        <v>218</v>
      </c>
      <c r="C98" s="78"/>
      <c r="D98" s="65" t="s">
        <v>171</v>
      </c>
      <c r="E98" s="18" t="s">
        <v>221</v>
      </c>
      <c r="F98" s="58">
        <v>-6500</v>
      </c>
      <c r="G98" s="166">
        <v>6500</v>
      </c>
      <c r="H98" s="166"/>
      <c r="I98" s="52" t="s">
        <v>222</v>
      </c>
      <c r="J98" s="86"/>
      <c r="K98" s="87"/>
    </row>
    <row r="99" spans="1:11" s="25" customFormat="1" ht="255" x14ac:dyDescent="0.2">
      <c r="A99" s="88" t="s">
        <v>196</v>
      </c>
      <c r="B99" s="89" t="s">
        <v>223</v>
      </c>
      <c r="C99" s="78"/>
      <c r="D99" s="65" t="s">
        <v>224</v>
      </c>
      <c r="E99" s="18" t="s">
        <v>225</v>
      </c>
      <c r="F99" s="58">
        <v>-578</v>
      </c>
      <c r="G99" s="166"/>
      <c r="H99" s="166"/>
      <c r="I99" s="52" t="s">
        <v>226</v>
      </c>
      <c r="J99" s="86"/>
      <c r="K99" s="87"/>
    </row>
    <row r="100" spans="1:11" s="20" customFormat="1" x14ac:dyDescent="0.2">
      <c r="A100" s="32"/>
      <c r="B100" s="73"/>
      <c r="C100" s="54"/>
      <c r="D100" s="19"/>
      <c r="E100" s="18"/>
      <c r="F100" s="58"/>
      <c r="G100" s="166"/>
      <c r="H100" s="166"/>
      <c r="I100" s="61"/>
    </row>
    <row r="101" spans="1:11" s="20" customFormat="1" ht="33" customHeight="1" x14ac:dyDescent="0.2">
      <c r="A101" s="50" t="s">
        <v>227</v>
      </c>
      <c r="B101" s="50"/>
      <c r="C101" s="50"/>
      <c r="D101" s="50"/>
      <c r="E101" s="22"/>
      <c r="F101" s="51">
        <f t="shared" ref="F101:H101" si="12">SUM(F102:F103)</f>
        <v>-4837.3999999999996</v>
      </c>
      <c r="G101" s="51">
        <f t="shared" si="12"/>
        <v>4997.3999999999996</v>
      </c>
      <c r="H101" s="51">
        <f t="shared" si="12"/>
        <v>0</v>
      </c>
      <c r="I101" s="52"/>
    </row>
    <row r="102" spans="1:11" s="20" customFormat="1" ht="267.75" x14ac:dyDescent="0.2">
      <c r="A102" s="40" t="s">
        <v>196</v>
      </c>
      <c r="B102" s="54" t="s">
        <v>228</v>
      </c>
      <c r="C102" s="89" t="s">
        <v>229</v>
      </c>
      <c r="D102" s="19" t="s">
        <v>230</v>
      </c>
      <c r="E102" s="18" t="s">
        <v>231</v>
      </c>
      <c r="F102" s="58">
        <v>-3302.4</v>
      </c>
      <c r="G102" s="166">
        <v>3447.7</v>
      </c>
      <c r="H102" s="166"/>
      <c r="I102" s="61" t="s">
        <v>232</v>
      </c>
      <c r="J102" s="81"/>
    </row>
    <row r="103" spans="1:11" s="20" customFormat="1" ht="318.75" x14ac:dyDescent="0.2">
      <c r="A103" s="40" t="s">
        <v>151</v>
      </c>
      <c r="B103" s="73" t="s">
        <v>233</v>
      </c>
      <c r="C103" s="89" t="s">
        <v>234</v>
      </c>
      <c r="D103" s="19" t="s">
        <v>136</v>
      </c>
      <c r="E103" s="18" t="s">
        <v>235</v>
      </c>
      <c r="F103" s="58">
        <v>-1535</v>
      </c>
      <c r="G103" s="166">
        <v>1549.7</v>
      </c>
      <c r="H103" s="166"/>
      <c r="I103" s="61" t="s">
        <v>236</v>
      </c>
      <c r="J103" s="81"/>
    </row>
    <row r="104" spans="1:11" s="20" customFormat="1" x14ac:dyDescent="0.2">
      <c r="A104" s="32"/>
      <c r="B104" s="73"/>
      <c r="C104" s="54"/>
      <c r="D104" s="73"/>
      <c r="E104" s="18"/>
      <c r="F104" s="58"/>
      <c r="G104" s="166"/>
      <c r="H104" s="166"/>
      <c r="I104" s="61"/>
    </row>
    <row r="105" spans="1:11" s="20" customFormat="1" ht="36.75" customHeight="1" x14ac:dyDescent="0.2">
      <c r="A105" s="50" t="s">
        <v>237</v>
      </c>
      <c r="B105" s="50"/>
      <c r="C105" s="50"/>
      <c r="D105" s="50"/>
      <c r="E105" s="22"/>
      <c r="F105" s="51">
        <f>SUM(F106:F108)</f>
        <v>-38.70000000000001</v>
      </c>
      <c r="G105" s="51">
        <f t="shared" ref="G105:H105" si="13">SUM(G106:G107)</f>
        <v>0</v>
      </c>
      <c r="H105" s="51">
        <f t="shared" si="13"/>
        <v>0</v>
      </c>
      <c r="I105" s="52"/>
    </row>
    <row r="106" spans="1:11" s="20" customFormat="1" ht="75" customHeight="1" x14ac:dyDescent="0.2">
      <c r="A106" s="32" t="s">
        <v>238</v>
      </c>
      <c r="B106" s="54" t="s">
        <v>239</v>
      </c>
      <c r="C106" s="55" t="s">
        <v>240</v>
      </c>
      <c r="D106" s="19" t="s">
        <v>136</v>
      </c>
      <c r="E106" s="18" t="s">
        <v>241</v>
      </c>
      <c r="F106" s="79">
        <v>-38.700000000000003</v>
      </c>
      <c r="G106" s="79"/>
      <c r="H106" s="79"/>
      <c r="I106" s="52" t="s">
        <v>242</v>
      </c>
      <c r="J106" s="82"/>
    </row>
    <row r="107" spans="1:11" s="20" customFormat="1" ht="75" x14ac:dyDescent="0.2">
      <c r="A107" s="32" t="s">
        <v>243</v>
      </c>
      <c r="B107" s="54" t="s">
        <v>244</v>
      </c>
      <c r="C107" s="78"/>
      <c r="D107" s="19" t="s">
        <v>245</v>
      </c>
      <c r="E107" s="57" t="s">
        <v>246</v>
      </c>
      <c r="F107" s="79">
        <v>-35.1</v>
      </c>
      <c r="G107" s="79"/>
      <c r="H107" s="79"/>
      <c r="I107" s="59" t="s">
        <v>247</v>
      </c>
      <c r="J107" s="82"/>
    </row>
    <row r="108" spans="1:11" s="20" customFormat="1" ht="60" x14ac:dyDescent="0.2">
      <c r="A108" s="32" t="s">
        <v>248</v>
      </c>
      <c r="B108" s="54" t="s">
        <v>244</v>
      </c>
      <c r="C108" s="80"/>
      <c r="D108" s="19" t="s">
        <v>245</v>
      </c>
      <c r="E108" s="72"/>
      <c r="F108" s="79">
        <v>35.1</v>
      </c>
      <c r="G108" s="79"/>
      <c r="H108" s="79"/>
      <c r="I108" s="100"/>
      <c r="J108" s="82"/>
    </row>
    <row r="109" spans="1:11" s="20" customFormat="1" x14ac:dyDescent="0.2">
      <c r="A109" s="32"/>
      <c r="B109" s="54"/>
      <c r="C109" s="54"/>
      <c r="D109" s="19"/>
      <c r="E109" s="18"/>
      <c r="F109" s="58"/>
      <c r="G109" s="166"/>
      <c r="H109" s="58"/>
      <c r="I109" s="52"/>
    </row>
    <row r="110" spans="1:11" s="20" customFormat="1" ht="35.25" customHeight="1" x14ac:dyDescent="0.2">
      <c r="A110" s="50" t="s">
        <v>249</v>
      </c>
      <c r="B110" s="50"/>
      <c r="C110" s="50"/>
      <c r="D110" s="50"/>
      <c r="E110" s="22"/>
      <c r="F110" s="51">
        <f t="shared" ref="F110:H110" si="14">SUM(F111:F113)</f>
        <v>3401.3</v>
      </c>
      <c r="G110" s="51">
        <f t="shared" si="14"/>
        <v>0</v>
      </c>
      <c r="H110" s="51">
        <f t="shared" si="14"/>
        <v>0</v>
      </c>
      <c r="I110" s="52"/>
    </row>
    <row r="111" spans="1:11" s="20" customFormat="1" ht="204" x14ac:dyDescent="0.2">
      <c r="A111" s="32" t="s">
        <v>122</v>
      </c>
      <c r="B111" s="73" t="s">
        <v>250</v>
      </c>
      <c r="C111" s="73" t="s">
        <v>251</v>
      </c>
      <c r="D111" s="19" t="s">
        <v>171</v>
      </c>
      <c r="E111" s="18" t="s">
        <v>252</v>
      </c>
      <c r="F111" s="58">
        <v>-1800</v>
      </c>
      <c r="G111" s="166"/>
      <c r="H111" s="166"/>
      <c r="I111" s="52" t="s">
        <v>253</v>
      </c>
    </row>
    <row r="112" spans="1:11" s="20" customFormat="1" ht="178.5" x14ac:dyDescent="0.2">
      <c r="A112" s="32" t="s">
        <v>196</v>
      </c>
      <c r="B112" s="73" t="s">
        <v>254</v>
      </c>
      <c r="C112" s="64" t="s">
        <v>251</v>
      </c>
      <c r="D112" s="19" t="s">
        <v>198</v>
      </c>
      <c r="E112" s="18" t="s">
        <v>255</v>
      </c>
      <c r="F112" s="58">
        <v>5201.3</v>
      </c>
      <c r="G112" s="166"/>
      <c r="H112" s="166"/>
      <c r="I112" s="52" t="s">
        <v>256</v>
      </c>
    </row>
    <row r="113" spans="1:11" s="20" customFormat="1" ht="105" hidden="1" x14ac:dyDescent="0.2">
      <c r="A113" s="32" t="s">
        <v>133</v>
      </c>
      <c r="B113" s="73" t="s">
        <v>257</v>
      </c>
      <c r="C113" s="73" t="s">
        <v>258</v>
      </c>
      <c r="D113" s="19" t="s">
        <v>259</v>
      </c>
      <c r="E113" s="18"/>
      <c r="F113" s="58"/>
      <c r="G113" s="166"/>
      <c r="H113" s="166"/>
      <c r="I113" s="52"/>
    </row>
    <row r="114" spans="1:11" s="20" customFormat="1" x14ac:dyDescent="0.2">
      <c r="A114" s="32"/>
      <c r="B114" s="73"/>
      <c r="C114" s="73"/>
      <c r="D114" s="19"/>
      <c r="E114" s="18"/>
      <c r="F114" s="58"/>
      <c r="G114" s="166"/>
      <c r="H114" s="166"/>
      <c r="I114" s="61"/>
    </row>
    <row r="115" spans="1:11" s="20" customFormat="1" ht="30.75" hidden="1" customHeight="1" x14ac:dyDescent="0.2">
      <c r="A115" s="50" t="s">
        <v>260</v>
      </c>
      <c r="B115" s="50"/>
      <c r="C115" s="50"/>
      <c r="D115" s="50"/>
      <c r="E115" s="22"/>
      <c r="F115" s="51">
        <f t="shared" ref="F115:H115" si="15">SUM(F116:F125)</f>
        <v>0</v>
      </c>
      <c r="G115" s="51">
        <f t="shared" si="15"/>
        <v>0</v>
      </c>
      <c r="H115" s="51">
        <f t="shared" si="15"/>
        <v>0</v>
      </c>
      <c r="I115" s="52"/>
    </row>
    <row r="116" spans="1:11" s="20" customFormat="1" ht="45" hidden="1" customHeight="1" x14ac:dyDescent="0.2">
      <c r="A116" s="40" t="s">
        <v>122</v>
      </c>
      <c r="B116" s="54" t="s">
        <v>261</v>
      </c>
      <c r="C116" s="55" t="s">
        <v>262</v>
      </c>
      <c r="D116" s="19" t="s">
        <v>171</v>
      </c>
      <c r="E116" s="18"/>
      <c r="F116" s="47"/>
      <c r="G116" s="48"/>
      <c r="H116" s="48"/>
      <c r="I116" s="61"/>
      <c r="J116" s="101"/>
      <c r="K116" s="102"/>
    </row>
    <row r="117" spans="1:11" s="20" customFormat="1" ht="75" hidden="1" x14ac:dyDescent="0.2">
      <c r="A117" s="40" t="s">
        <v>263</v>
      </c>
      <c r="B117" s="54" t="s">
        <v>264</v>
      </c>
      <c r="C117" s="80"/>
      <c r="D117" s="19" t="s">
        <v>98</v>
      </c>
      <c r="E117" s="18"/>
      <c r="F117" s="47"/>
      <c r="G117" s="48"/>
      <c r="H117" s="48"/>
      <c r="I117" s="61"/>
      <c r="J117" s="85"/>
    </row>
    <row r="118" spans="1:11" s="20" customFormat="1" hidden="1" x14ac:dyDescent="0.2">
      <c r="A118" s="67" t="s">
        <v>140</v>
      </c>
      <c r="B118" s="55" t="s">
        <v>265</v>
      </c>
      <c r="C118" s="69" t="s">
        <v>266</v>
      </c>
      <c r="D118" s="56" t="s">
        <v>136</v>
      </c>
      <c r="E118" s="57"/>
      <c r="F118" s="103"/>
      <c r="G118" s="166"/>
      <c r="H118" s="166"/>
      <c r="I118" s="61"/>
    </row>
    <row r="119" spans="1:11" s="20" customFormat="1" hidden="1" x14ac:dyDescent="0.2">
      <c r="A119" s="104"/>
      <c r="B119" s="78"/>
      <c r="C119" s="69"/>
      <c r="D119" s="105"/>
      <c r="E119" s="71"/>
      <c r="F119" s="103"/>
      <c r="G119" s="166"/>
      <c r="H119" s="166"/>
      <c r="I119" s="61"/>
    </row>
    <row r="120" spans="1:11" s="20" customFormat="1" hidden="1" x14ac:dyDescent="0.2">
      <c r="A120" s="104"/>
      <c r="B120" s="78"/>
      <c r="C120" s="69"/>
      <c r="D120" s="105"/>
      <c r="E120" s="71"/>
      <c r="F120" s="103"/>
      <c r="G120" s="166"/>
      <c r="H120" s="166"/>
      <c r="I120" s="61"/>
    </row>
    <row r="121" spans="1:11" s="20" customFormat="1" hidden="1" x14ac:dyDescent="0.2">
      <c r="A121" s="106"/>
      <c r="B121" s="80"/>
      <c r="C121" s="69"/>
      <c r="D121" s="107"/>
      <c r="E121" s="72"/>
      <c r="F121" s="103"/>
      <c r="G121" s="170"/>
      <c r="H121" s="170"/>
      <c r="I121" s="61"/>
    </row>
    <row r="122" spans="1:11" s="20" customFormat="1" ht="75" hidden="1" x14ac:dyDescent="0.2">
      <c r="A122" s="32" t="s">
        <v>140</v>
      </c>
      <c r="B122" s="73" t="s">
        <v>265</v>
      </c>
      <c r="C122" s="69"/>
      <c r="D122" s="19" t="s">
        <v>136</v>
      </c>
      <c r="E122" s="18"/>
      <c r="F122" s="103"/>
      <c r="G122" s="170"/>
      <c r="H122" s="170"/>
      <c r="I122" s="61"/>
    </row>
    <row r="123" spans="1:11" s="20" customFormat="1" ht="75" hidden="1" x14ac:dyDescent="0.2">
      <c r="A123" s="32" t="s">
        <v>140</v>
      </c>
      <c r="B123" s="73" t="s">
        <v>265</v>
      </c>
      <c r="C123" s="69"/>
      <c r="D123" s="19" t="s">
        <v>259</v>
      </c>
      <c r="E123" s="18"/>
      <c r="F123" s="103"/>
      <c r="G123" s="170"/>
      <c r="H123" s="170"/>
      <c r="I123" s="52"/>
    </row>
    <row r="124" spans="1:11" s="20" customFormat="1" ht="60" hidden="1" x14ac:dyDescent="0.2">
      <c r="A124" s="32" t="s">
        <v>143</v>
      </c>
      <c r="B124" s="73" t="s">
        <v>265</v>
      </c>
      <c r="C124" s="69"/>
      <c r="D124" s="19" t="s">
        <v>259</v>
      </c>
      <c r="E124" s="96"/>
      <c r="F124" s="103"/>
      <c r="G124" s="170"/>
      <c r="H124" s="170"/>
      <c r="I124" s="98"/>
      <c r="J124" s="20" t="s">
        <v>187</v>
      </c>
    </row>
    <row r="125" spans="1:11" s="20" customFormat="1" ht="60" hidden="1" x14ac:dyDescent="0.2">
      <c r="A125" s="32" t="s">
        <v>143</v>
      </c>
      <c r="B125" s="54" t="s">
        <v>265</v>
      </c>
      <c r="C125" s="69"/>
      <c r="D125" s="19" t="s">
        <v>259</v>
      </c>
      <c r="E125" s="18"/>
      <c r="F125" s="103"/>
      <c r="G125" s="48"/>
      <c r="H125" s="48"/>
      <c r="I125" s="31"/>
    </row>
    <row r="126" spans="1:11" s="20" customFormat="1" hidden="1" x14ac:dyDescent="0.2">
      <c r="A126" s="32"/>
      <c r="B126" s="73"/>
      <c r="C126" s="54"/>
      <c r="D126" s="73"/>
      <c r="E126" s="18"/>
      <c r="F126" s="58"/>
      <c r="G126" s="166"/>
      <c r="H126" s="166"/>
      <c r="I126" s="52"/>
    </row>
    <row r="127" spans="1:11" s="20" customFormat="1" ht="31.5" customHeight="1" x14ac:dyDescent="0.2">
      <c r="A127" s="50" t="s">
        <v>267</v>
      </c>
      <c r="B127" s="50"/>
      <c r="C127" s="50"/>
      <c r="D127" s="50"/>
      <c r="E127" s="22"/>
      <c r="F127" s="51">
        <f t="shared" ref="F127:H127" si="16">SUM(F128:F132)</f>
        <v>-348.9</v>
      </c>
      <c r="G127" s="51">
        <f t="shared" si="16"/>
        <v>0</v>
      </c>
      <c r="H127" s="51">
        <f t="shared" si="16"/>
        <v>0</v>
      </c>
      <c r="I127" s="52"/>
    </row>
    <row r="128" spans="1:11" s="20" customFormat="1" ht="165" x14ac:dyDescent="0.2">
      <c r="A128" s="40" t="s">
        <v>122</v>
      </c>
      <c r="B128" s="108" t="s">
        <v>268</v>
      </c>
      <c r="C128" s="54" t="s">
        <v>269</v>
      </c>
      <c r="D128" s="19" t="s">
        <v>98</v>
      </c>
      <c r="E128" s="18" t="s">
        <v>270</v>
      </c>
      <c r="F128" s="58">
        <v>379.7</v>
      </c>
      <c r="G128" s="170">
        <v>0</v>
      </c>
      <c r="H128" s="170">
        <v>0</v>
      </c>
      <c r="I128" s="61" t="s">
        <v>271</v>
      </c>
      <c r="J128" s="102"/>
      <c r="K128" s="109"/>
    </row>
    <row r="129" spans="1:11" s="20" customFormat="1" ht="76.5" x14ac:dyDescent="0.2">
      <c r="A129" s="40" t="s">
        <v>272</v>
      </c>
      <c r="B129" s="108" t="s">
        <v>273</v>
      </c>
      <c r="C129" s="54" t="s">
        <v>274</v>
      </c>
      <c r="D129" s="19" t="s">
        <v>98</v>
      </c>
      <c r="E129" s="57" t="s">
        <v>120</v>
      </c>
      <c r="F129" s="58">
        <v>-83</v>
      </c>
      <c r="G129" s="48"/>
      <c r="H129" s="48"/>
      <c r="I129" s="61" t="s">
        <v>275</v>
      </c>
      <c r="J129" s="85"/>
    </row>
    <row r="130" spans="1:11" s="20" customFormat="1" ht="51" x14ac:dyDescent="0.2">
      <c r="A130" s="40" t="s">
        <v>272</v>
      </c>
      <c r="B130" s="108" t="s">
        <v>276</v>
      </c>
      <c r="C130" s="54" t="s">
        <v>277</v>
      </c>
      <c r="D130" s="19" t="s">
        <v>98</v>
      </c>
      <c r="E130" s="72"/>
      <c r="F130" s="58">
        <v>-238</v>
      </c>
      <c r="G130" s="48"/>
      <c r="H130" s="48"/>
      <c r="I130" s="61" t="s">
        <v>278</v>
      </c>
      <c r="J130" s="85"/>
    </row>
    <row r="131" spans="1:11" s="20" customFormat="1" ht="293.25" x14ac:dyDescent="0.2">
      <c r="A131" s="32" t="s">
        <v>122</v>
      </c>
      <c r="B131" s="108" t="s">
        <v>279</v>
      </c>
      <c r="C131" s="73" t="s">
        <v>280</v>
      </c>
      <c r="D131" s="19" t="s">
        <v>98</v>
      </c>
      <c r="E131" s="18" t="s">
        <v>281</v>
      </c>
      <c r="F131" s="58">
        <v>-212.1</v>
      </c>
      <c r="G131" s="166"/>
      <c r="H131" s="166">
        <v>0</v>
      </c>
      <c r="I131" s="61" t="s">
        <v>282</v>
      </c>
      <c r="J131" s="110"/>
      <c r="K131" s="111"/>
    </row>
    <row r="132" spans="1:11" s="20" customFormat="1" ht="114.75" x14ac:dyDescent="0.2">
      <c r="A132" s="40" t="s">
        <v>158</v>
      </c>
      <c r="B132" s="108" t="s">
        <v>283</v>
      </c>
      <c r="C132" s="89" t="s">
        <v>284</v>
      </c>
      <c r="D132" s="19" t="s">
        <v>136</v>
      </c>
      <c r="E132" s="18" t="s">
        <v>285</v>
      </c>
      <c r="F132" s="58">
        <v>-195.5</v>
      </c>
      <c r="G132" s="166"/>
      <c r="H132" s="166"/>
      <c r="I132" s="61" t="s">
        <v>286</v>
      </c>
      <c r="J132" s="112"/>
      <c r="K132" s="81"/>
    </row>
    <row r="133" spans="1:11" s="20" customFormat="1" x14ac:dyDescent="0.2">
      <c r="A133" s="32"/>
      <c r="B133" s="54"/>
      <c r="C133" s="73"/>
      <c r="D133" s="19"/>
      <c r="E133" s="18"/>
      <c r="F133" s="58"/>
      <c r="G133" s="166"/>
      <c r="H133" s="166"/>
      <c r="I133" s="61"/>
    </row>
    <row r="134" spans="1:11" s="20" customFormat="1" ht="48" customHeight="1" x14ac:dyDescent="0.2">
      <c r="A134" s="50" t="s">
        <v>287</v>
      </c>
      <c r="B134" s="50"/>
      <c r="C134" s="50"/>
      <c r="D134" s="50"/>
      <c r="E134" s="18"/>
      <c r="F134" s="51">
        <f t="shared" ref="F134:H134" si="17">SUM(F135:F136)</f>
        <v>-1162.5</v>
      </c>
      <c r="G134" s="171">
        <f t="shared" si="17"/>
        <v>0</v>
      </c>
      <c r="H134" s="171">
        <f t="shared" si="17"/>
        <v>0</v>
      </c>
      <c r="I134" s="61"/>
    </row>
    <row r="135" spans="1:11" s="20" customFormat="1" ht="153" x14ac:dyDescent="0.2">
      <c r="A135" s="40" t="s">
        <v>181</v>
      </c>
      <c r="B135" s="54" t="s">
        <v>288</v>
      </c>
      <c r="C135" s="55" t="s">
        <v>289</v>
      </c>
      <c r="D135" s="19" t="s">
        <v>136</v>
      </c>
      <c r="E135" s="18" t="s">
        <v>290</v>
      </c>
      <c r="F135" s="58">
        <v>-365.4</v>
      </c>
      <c r="G135" s="166"/>
      <c r="H135" s="166"/>
      <c r="I135" s="52" t="s">
        <v>291</v>
      </c>
      <c r="J135" s="112"/>
      <c r="K135" s="81"/>
    </row>
    <row r="136" spans="1:11" s="20" customFormat="1" ht="114.75" x14ac:dyDescent="0.2">
      <c r="A136" s="40" t="s">
        <v>292</v>
      </c>
      <c r="B136" s="54" t="s">
        <v>288</v>
      </c>
      <c r="C136" s="80"/>
      <c r="D136" s="19" t="s">
        <v>136</v>
      </c>
      <c r="E136" s="18" t="s">
        <v>293</v>
      </c>
      <c r="F136" s="58">
        <v>-797.1</v>
      </c>
      <c r="G136" s="166"/>
      <c r="H136" s="166"/>
      <c r="I136" s="52" t="s">
        <v>294</v>
      </c>
      <c r="J136" s="112"/>
      <c r="K136" s="81"/>
    </row>
    <row r="137" spans="1:11" s="20" customFormat="1" x14ac:dyDescent="0.2">
      <c r="A137" s="32"/>
      <c r="B137" s="54"/>
      <c r="C137" s="73"/>
      <c r="D137" s="19"/>
      <c r="E137" s="18"/>
      <c r="F137" s="58"/>
      <c r="G137" s="166"/>
      <c r="H137" s="166"/>
      <c r="I137" s="61"/>
    </row>
    <row r="138" spans="1:11" s="172" customFormat="1" ht="36.75" customHeight="1" x14ac:dyDescent="0.2">
      <c r="A138" s="41" t="s">
        <v>295</v>
      </c>
      <c r="B138" s="41"/>
      <c r="C138" s="41"/>
      <c r="D138" s="41"/>
      <c r="E138" s="22"/>
      <c r="F138" s="51">
        <f t="shared" ref="F138:H138" si="18">SUM(F139:F142)</f>
        <v>-18202.5</v>
      </c>
      <c r="G138" s="51">
        <f t="shared" si="18"/>
        <v>0</v>
      </c>
      <c r="H138" s="51">
        <f t="shared" si="18"/>
        <v>0</v>
      </c>
      <c r="I138" s="113"/>
      <c r="J138" s="114"/>
    </row>
    <row r="139" spans="1:11" s="62" customFormat="1" ht="150" x14ac:dyDescent="0.25">
      <c r="A139" s="67" t="s">
        <v>196</v>
      </c>
      <c r="B139" s="89" t="s">
        <v>296</v>
      </c>
      <c r="C139" s="115" t="s">
        <v>80</v>
      </c>
      <c r="D139" s="116" t="s">
        <v>198</v>
      </c>
      <c r="E139" s="71"/>
      <c r="F139" s="58">
        <v>-6367</v>
      </c>
      <c r="G139" s="51"/>
      <c r="H139" s="51"/>
      <c r="I139" s="117" t="s">
        <v>297</v>
      </c>
      <c r="J139" s="118"/>
    </row>
    <row r="140" spans="1:11" s="62" customFormat="1" ht="105" x14ac:dyDescent="0.2">
      <c r="A140" s="104"/>
      <c r="B140" s="89" t="s">
        <v>298</v>
      </c>
      <c r="C140" s="119" t="s">
        <v>299</v>
      </c>
      <c r="D140" s="120"/>
      <c r="E140" s="71"/>
      <c r="F140" s="58">
        <v>-335.3</v>
      </c>
      <c r="G140" s="51"/>
      <c r="H140" s="51"/>
      <c r="I140" s="117"/>
      <c r="J140" s="118"/>
    </row>
    <row r="141" spans="1:11" s="62" customFormat="1" ht="150" x14ac:dyDescent="0.25">
      <c r="A141" s="104"/>
      <c r="B141" s="89" t="s">
        <v>300</v>
      </c>
      <c r="C141" s="115" t="s">
        <v>80</v>
      </c>
      <c r="D141" s="120"/>
      <c r="E141" s="71"/>
      <c r="F141" s="58">
        <v>-10910.9</v>
      </c>
      <c r="G141" s="51"/>
      <c r="H141" s="51"/>
      <c r="I141" s="117"/>
      <c r="J141" s="118"/>
    </row>
    <row r="142" spans="1:11" s="62" customFormat="1" ht="105" x14ac:dyDescent="0.2">
      <c r="A142" s="106"/>
      <c r="B142" s="89" t="s">
        <v>301</v>
      </c>
      <c r="C142" s="119" t="s">
        <v>299</v>
      </c>
      <c r="D142" s="121"/>
      <c r="E142" s="72"/>
      <c r="F142" s="58">
        <v>-589.29999999999995</v>
      </c>
      <c r="G142" s="51"/>
      <c r="H142" s="51"/>
      <c r="I142" s="122"/>
      <c r="J142" s="118"/>
    </row>
    <row r="143" spans="1:11" s="62" customFormat="1" x14ac:dyDescent="0.2">
      <c r="A143" s="40"/>
      <c r="B143" s="27"/>
      <c r="C143" s="123"/>
      <c r="D143" s="17"/>
      <c r="E143" s="18"/>
      <c r="F143" s="58"/>
      <c r="G143" s="51"/>
      <c r="H143" s="51"/>
      <c r="I143" s="31"/>
      <c r="J143" s="118"/>
    </row>
    <row r="144" spans="1:11" s="25" customFormat="1" x14ac:dyDescent="0.2">
      <c r="A144" s="124" t="s">
        <v>302</v>
      </c>
      <c r="B144" s="124"/>
      <c r="C144" s="124"/>
      <c r="D144" s="124"/>
      <c r="E144" s="22"/>
      <c r="F144" s="51">
        <f t="shared" ref="F144:H144" si="19">SUM(F145:F158)</f>
        <v>-5088.4999999999991</v>
      </c>
      <c r="G144" s="51">
        <f t="shared" si="19"/>
        <v>0</v>
      </c>
      <c r="H144" s="51">
        <f t="shared" si="19"/>
        <v>0</v>
      </c>
      <c r="I144" s="52"/>
      <c r="J144" s="62"/>
    </row>
    <row r="145" spans="1:10" s="25" customFormat="1" ht="344.25" x14ac:dyDescent="0.2">
      <c r="A145" s="63" t="s">
        <v>19</v>
      </c>
      <c r="B145" s="89" t="s">
        <v>303</v>
      </c>
      <c r="C145" s="64" t="s">
        <v>304</v>
      </c>
      <c r="D145" s="65" t="s">
        <v>305</v>
      </c>
      <c r="E145" s="66" t="s">
        <v>306</v>
      </c>
      <c r="F145" s="91">
        <v>150</v>
      </c>
      <c r="G145" s="168"/>
      <c r="H145" s="168"/>
      <c r="I145" s="74" t="s">
        <v>307</v>
      </c>
      <c r="J145" s="62"/>
    </row>
    <row r="146" spans="1:10" s="25" customFormat="1" ht="293.25" x14ac:dyDescent="0.2">
      <c r="A146" s="125"/>
      <c r="B146" s="94"/>
      <c r="C146" s="126"/>
      <c r="D146" s="95"/>
      <c r="E146" s="96"/>
      <c r="F146" s="97"/>
      <c r="G146" s="169"/>
      <c r="H146" s="169"/>
      <c r="I146" s="127" t="s">
        <v>308</v>
      </c>
      <c r="J146" s="62"/>
    </row>
    <row r="147" spans="1:10" s="25" customFormat="1" ht="75" hidden="1" x14ac:dyDescent="0.2">
      <c r="A147" s="32" t="s">
        <v>309</v>
      </c>
      <c r="B147" s="73" t="s">
        <v>310</v>
      </c>
      <c r="C147" s="54" t="s">
        <v>311</v>
      </c>
      <c r="D147" s="19" t="s">
        <v>312</v>
      </c>
      <c r="E147" s="18"/>
      <c r="F147" s="58"/>
      <c r="G147" s="166"/>
      <c r="H147" s="166"/>
      <c r="I147" s="52"/>
      <c r="J147" s="62"/>
    </row>
    <row r="148" spans="1:10" s="25" customFormat="1" ht="51" x14ac:dyDescent="0.2">
      <c r="A148" s="128" t="s">
        <v>313</v>
      </c>
      <c r="B148" s="73" t="s">
        <v>314</v>
      </c>
      <c r="C148" s="55" t="s">
        <v>97</v>
      </c>
      <c r="D148" s="65" t="s">
        <v>315</v>
      </c>
      <c r="E148" s="57" t="s">
        <v>316</v>
      </c>
      <c r="F148" s="58">
        <f>-521.2-95.5+18.9</f>
        <v>-597.80000000000007</v>
      </c>
      <c r="G148" s="166"/>
      <c r="H148" s="166"/>
      <c r="I148" s="74" t="s">
        <v>317</v>
      </c>
      <c r="J148" s="62"/>
    </row>
    <row r="149" spans="1:10" s="25" customFormat="1" ht="140.25" x14ac:dyDescent="0.2">
      <c r="A149" s="173"/>
      <c r="B149" s="73" t="s">
        <v>318</v>
      </c>
      <c r="C149" s="163"/>
      <c r="D149" s="65" t="s">
        <v>315</v>
      </c>
      <c r="E149" s="71"/>
      <c r="F149" s="58">
        <v>-1000</v>
      </c>
      <c r="G149" s="166"/>
      <c r="H149" s="166"/>
      <c r="I149" s="129" t="s">
        <v>319</v>
      </c>
      <c r="J149" s="62"/>
    </row>
    <row r="150" spans="1:10" s="25" customFormat="1" ht="51" x14ac:dyDescent="0.2">
      <c r="A150" s="173"/>
      <c r="B150" s="73" t="s">
        <v>320</v>
      </c>
      <c r="C150" s="163"/>
      <c r="D150" s="65" t="s">
        <v>315</v>
      </c>
      <c r="E150" s="71"/>
      <c r="F150" s="58">
        <v>-756.1</v>
      </c>
      <c r="G150" s="166"/>
      <c r="H150" s="166"/>
      <c r="I150" s="74" t="s">
        <v>321</v>
      </c>
      <c r="J150" s="62"/>
    </row>
    <row r="151" spans="1:10" s="25" customFormat="1" ht="30" x14ac:dyDescent="0.2">
      <c r="A151" s="173"/>
      <c r="B151" s="73" t="s">
        <v>322</v>
      </c>
      <c r="C151" s="163"/>
      <c r="D151" s="65" t="s">
        <v>315</v>
      </c>
      <c r="E151" s="71"/>
      <c r="F151" s="58">
        <v>-147</v>
      </c>
      <c r="G151" s="166"/>
      <c r="H151" s="166"/>
      <c r="I151" s="127" t="s">
        <v>323</v>
      </c>
      <c r="J151" s="62"/>
    </row>
    <row r="152" spans="1:10" s="25" customFormat="1" ht="38.25" x14ac:dyDescent="0.2">
      <c r="A152" s="173"/>
      <c r="B152" s="73" t="s">
        <v>324</v>
      </c>
      <c r="C152" s="161"/>
      <c r="D152" s="65" t="s">
        <v>315</v>
      </c>
      <c r="E152" s="71"/>
      <c r="F152" s="58">
        <v>-181</v>
      </c>
      <c r="G152" s="166"/>
      <c r="H152" s="166"/>
      <c r="I152" s="129" t="s">
        <v>325</v>
      </c>
      <c r="J152" s="62"/>
    </row>
    <row r="153" spans="1:10" s="25" customFormat="1" ht="63.75" x14ac:dyDescent="0.2">
      <c r="A153" s="173"/>
      <c r="B153" s="73" t="s">
        <v>326</v>
      </c>
      <c r="C153" s="126" t="s">
        <v>113</v>
      </c>
      <c r="D153" s="65" t="s">
        <v>315</v>
      </c>
      <c r="E153" s="71"/>
      <c r="F153" s="58">
        <v>-1700</v>
      </c>
      <c r="G153" s="166"/>
      <c r="H153" s="166"/>
      <c r="I153" s="129" t="s">
        <v>327</v>
      </c>
      <c r="J153" s="62"/>
    </row>
    <row r="154" spans="1:10" s="25" customFormat="1" ht="45" customHeight="1" x14ac:dyDescent="0.2">
      <c r="A154" s="173"/>
      <c r="B154" s="73" t="s">
        <v>328</v>
      </c>
      <c r="C154" s="55" t="s">
        <v>329</v>
      </c>
      <c r="D154" s="65" t="s">
        <v>315</v>
      </c>
      <c r="E154" s="71"/>
      <c r="F154" s="58">
        <v>-74.7</v>
      </c>
      <c r="G154" s="166"/>
      <c r="H154" s="166"/>
      <c r="I154" s="129" t="s">
        <v>330</v>
      </c>
      <c r="J154" s="62"/>
    </row>
    <row r="155" spans="1:10" s="25" customFormat="1" ht="30" x14ac:dyDescent="0.2">
      <c r="A155" s="173"/>
      <c r="B155" s="73" t="s">
        <v>331</v>
      </c>
      <c r="C155" s="161"/>
      <c r="D155" s="65" t="s">
        <v>315</v>
      </c>
      <c r="E155" s="71"/>
      <c r="F155" s="58">
        <v>-225.2</v>
      </c>
      <c r="G155" s="166"/>
      <c r="H155" s="166"/>
      <c r="I155" s="129" t="s">
        <v>332</v>
      </c>
      <c r="J155" s="62"/>
    </row>
    <row r="156" spans="1:10" s="25" customFormat="1" ht="60" x14ac:dyDescent="0.2">
      <c r="A156" s="174"/>
      <c r="B156" s="73" t="s">
        <v>333</v>
      </c>
      <c r="C156" s="126" t="s">
        <v>334</v>
      </c>
      <c r="D156" s="65" t="s">
        <v>315</v>
      </c>
      <c r="E156" s="72"/>
      <c r="F156" s="58">
        <v>-80.5</v>
      </c>
      <c r="G156" s="166"/>
      <c r="H156" s="166"/>
      <c r="I156" s="129" t="s">
        <v>335</v>
      </c>
      <c r="J156" s="62"/>
    </row>
    <row r="157" spans="1:10" s="25" customFormat="1" ht="65.25" customHeight="1" x14ac:dyDescent="0.2">
      <c r="A157" s="128" t="s">
        <v>336</v>
      </c>
      <c r="B157" s="73" t="s">
        <v>337</v>
      </c>
      <c r="C157" s="55" t="s">
        <v>97</v>
      </c>
      <c r="D157" s="56" t="s">
        <v>315</v>
      </c>
      <c r="E157" s="57" t="s">
        <v>338</v>
      </c>
      <c r="F157" s="58">
        <v>-451.7</v>
      </c>
      <c r="G157" s="166"/>
      <c r="H157" s="166"/>
      <c r="I157" s="59" t="s">
        <v>339</v>
      </c>
      <c r="J157" s="62"/>
    </row>
    <row r="158" spans="1:10" s="25" customFormat="1" ht="65.25" customHeight="1" x14ac:dyDescent="0.2">
      <c r="A158" s="174"/>
      <c r="B158" s="73" t="s">
        <v>340</v>
      </c>
      <c r="C158" s="161"/>
      <c r="D158" s="130"/>
      <c r="E158" s="130"/>
      <c r="F158" s="58">
        <v>-24.5</v>
      </c>
      <c r="G158" s="166"/>
      <c r="H158" s="166"/>
      <c r="I158" s="162"/>
      <c r="J158" s="62"/>
    </row>
    <row r="159" spans="1:10" s="25" customFormat="1" x14ac:dyDescent="0.2">
      <c r="A159" s="32"/>
      <c r="B159" s="73"/>
      <c r="C159" s="54"/>
      <c r="D159" s="19"/>
      <c r="E159" s="18"/>
      <c r="F159" s="58"/>
      <c r="G159" s="166"/>
      <c r="H159" s="166"/>
      <c r="I159" s="52"/>
      <c r="J159" s="62"/>
    </row>
    <row r="160" spans="1:10" s="25" customFormat="1" x14ac:dyDescent="0.2">
      <c r="A160" s="131"/>
      <c r="B160" s="132" t="s">
        <v>341</v>
      </c>
      <c r="C160" s="132"/>
      <c r="D160" s="133"/>
      <c r="E160" s="22"/>
      <c r="F160" s="51">
        <f>F5+F31+F34+F38</f>
        <v>-1697.8000000000015</v>
      </c>
      <c r="G160" s="51">
        <f>G5+G31+G34+G38</f>
        <v>214.3</v>
      </c>
      <c r="H160" s="51">
        <f>H5+H31+H34+H38</f>
        <v>214.3</v>
      </c>
      <c r="I160" s="134"/>
      <c r="J160" s="12"/>
    </row>
    <row r="161" spans="1:19" s="25" customFormat="1" x14ac:dyDescent="0.2">
      <c r="A161" s="131"/>
      <c r="B161" s="132" t="s">
        <v>342</v>
      </c>
      <c r="C161" s="132"/>
      <c r="D161" s="133"/>
      <c r="E161" s="22"/>
      <c r="F161" s="51">
        <f>F41</f>
        <v>-63828.599999999991</v>
      </c>
      <c r="G161" s="51">
        <f>G41</f>
        <v>52508.200000000004</v>
      </c>
      <c r="H161" s="51">
        <f>H41</f>
        <v>0</v>
      </c>
      <c r="I161" s="134"/>
      <c r="J161" s="12"/>
    </row>
    <row r="168" spans="1:19" s="142" customFormat="1" x14ac:dyDescent="0.25">
      <c r="A168" s="137"/>
      <c r="B168" s="139"/>
      <c r="C168" s="135"/>
      <c r="D168" s="140"/>
      <c r="E168" s="141"/>
      <c r="I168" s="138"/>
      <c r="J168" s="136"/>
      <c r="K168" s="136"/>
      <c r="L168" s="136"/>
      <c r="M168" s="136"/>
      <c r="N168" s="136"/>
      <c r="O168" s="136"/>
      <c r="P168" s="136"/>
      <c r="Q168" s="136"/>
      <c r="R168" s="136"/>
      <c r="S168" s="136"/>
    </row>
    <row r="169" spans="1:19" s="142" customFormat="1" x14ac:dyDescent="0.25">
      <c r="A169" s="137"/>
      <c r="B169" s="139"/>
      <c r="C169" s="135"/>
      <c r="D169" s="140"/>
      <c r="E169" s="141"/>
      <c r="I169" s="138"/>
      <c r="J169" s="136"/>
      <c r="K169" s="136"/>
      <c r="L169" s="136"/>
      <c r="M169" s="136"/>
      <c r="N169" s="136"/>
      <c r="O169" s="136"/>
      <c r="P169" s="136"/>
      <c r="Q169" s="136"/>
      <c r="R169" s="136"/>
      <c r="S169" s="136"/>
    </row>
    <row r="176" spans="1:19" s="142" customFormat="1" x14ac:dyDescent="0.25">
      <c r="A176" s="137"/>
      <c r="B176" s="139"/>
      <c r="C176" s="135"/>
      <c r="D176" s="140"/>
      <c r="E176" s="141"/>
      <c r="I176" s="138"/>
      <c r="J176" s="136"/>
      <c r="K176" s="136"/>
      <c r="L176" s="136"/>
      <c r="M176" s="136"/>
      <c r="N176" s="136"/>
      <c r="O176" s="136"/>
      <c r="P176" s="136"/>
      <c r="Q176" s="136"/>
      <c r="R176" s="136"/>
      <c r="S176" s="136"/>
    </row>
  </sheetData>
  <mergeCells count="81">
    <mergeCell ref="B160:C160"/>
    <mergeCell ref="B161:C161"/>
    <mergeCell ref="I157:I158"/>
    <mergeCell ref="A148:A156"/>
    <mergeCell ref="C148:C152"/>
    <mergeCell ref="E148:E156"/>
    <mergeCell ref="C154:C155"/>
    <mergeCell ref="A157:A158"/>
    <mergeCell ref="C157:C158"/>
    <mergeCell ref="D157:D158"/>
    <mergeCell ref="E157:E158"/>
    <mergeCell ref="A138:D138"/>
    <mergeCell ref="A139:A142"/>
    <mergeCell ref="D139:D142"/>
    <mergeCell ref="E139:E142"/>
    <mergeCell ref="I139:I142"/>
    <mergeCell ref="A144:D144"/>
    <mergeCell ref="A127:D127"/>
    <mergeCell ref="J128:K128"/>
    <mergeCell ref="E129:E130"/>
    <mergeCell ref="J131:K131"/>
    <mergeCell ref="A134:D134"/>
    <mergeCell ref="C135:C136"/>
    <mergeCell ref="A115:D115"/>
    <mergeCell ref="C116:C117"/>
    <mergeCell ref="J116:K116"/>
    <mergeCell ref="A118:A121"/>
    <mergeCell ref="B118:B121"/>
    <mergeCell ref="C118:C125"/>
    <mergeCell ref="D118:D121"/>
    <mergeCell ref="E118:E121"/>
    <mergeCell ref="A101:D101"/>
    <mergeCell ref="A105:D105"/>
    <mergeCell ref="C106:C108"/>
    <mergeCell ref="E107:E108"/>
    <mergeCell ref="I107:I108"/>
    <mergeCell ref="A110:D110"/>
    <mergeCell ref="C79:C81"/>
    <mergeCell ref="C82:C84"/>
    <mergeCell ref="A86:D86"/>
    <mergeCell ref="C88:C91"/>
    <mergeCell ref="A94:D94"/>
    <mergeCell ref="C95:C99"/>
    <mergeCell ref="A60:D60"/>
    <mergeCell ref="C63:C70"/>
    <mergeCell ref="A72:D72"/>
    <mergeCell ref="C73:C74"/>
    <mergeCell ref="C75:C76"/>
    <mergeCell ref="A78:D78"/>
    <mergeCell ref="A53:A55"/>
    <mergeCell ref="C53:C55"/>
    <mergeCell ref="D53:D55"/>
    <mergeCell ref="E53:E55"/>
    <mergeCell ref="I53:I55"/>
    <mergeCell ref="J57:S57"/>
    <mergeCell ref="E44:E45"/>
    <mergeCell ref="I44:I45"/>
    <mergeCell ref="A47:D47"/>
    <mergeCell ref="A49:A52"/>
    <mergeCell ref="C49:C51"/>
    <mergeCell ref="E49:E52"/>
    <mergeCell ref="I49:I51"/>
    <mergeCell ref="A38:D38"/>
    <mergeCell ref="A41:D41"/>
    <mergeCell ref="A42:D42"/>
    <mergeCell ref="A43:D43"/>
    <mergeCell ref="A44:A45"/>
    <mergeCell ref="C44:C45"/>
    <mergeCell ref="D44:D45"/>
    <mergeCell ref="C13:C14"/>
    <mergeCell ref="C22:C23"/>
    <mergeCell ref="C27:C28"/>
    <mergeCell ref="A31:D31"/>
    <mergeCell ref="A34:D34"/>
    <mergeCell ref="C35:C36"/>
    <mergeCell ref="B1:I1"/>
    <mergeCell ref="A3:F3"/>
    <mergeCell ref="G3:H3"/>
    <mergeCell ref="I3:I4"/>
    <mergeCell ref="A5:D5"/>
    <mergeCell ref="C11:C12"/>
  </mergeCells>
  <printOptions horizontalCentered="1"/>
  <pageMargins left="0.25" right="0.25" top="0.75" bottom="0.75" header="0.3" footer="0.3"/>
  <pageSetup paperSize="9" scale="60" fitToHeight="0" orientation="landscape" horizontalDpi="4294967295" verticalDpi="4294967295" r:id="rId1"/>
  <headerFooter alignWithMargins="0"/>
  <rowBreaks count="9" manualBreakCount="9">
    <brk id="30" max="15" man="1"/>
    <brk id="40" max="15" man="1"/>
    <brk id="68" max="15" man="1"/>
    <brk id="76" max="8" man="1"/>
    <brk id="83" max="15" man="1"/>
    <brk id="109" max="15" man="1"/>
    <brk id="124" max="15" man="1"/>
    <brk id="133" max="15" man="1"/>
    <brk id="153"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3"/>
  <sheetViews>
    <sheetView workbookViewId="0">
      <selection activeCell="C30" sqref="C30"/>
    </sheetView>
  </sheetViews>
  <sheetFormatPr defaultRowHeight="15.75" x14ac:dyDescent="0.25"/>
  <cols>
    <col min="1" max="1" width="44.42578125" style="143" customWidth="1"/>
    <col min="2" max="2" width="13.42578125" style="143" bestFit="1" customWidth="1"/>
    <col min="3" max="3" width="11.28515625" style="143" customWidth="1"/>
    <col min="4" max="4" width="12.140625" style="143" bestFit="1" customWidth="1"/>
    <col min="5" max="5" width="12.42578125" style="143" bestFit="1" customWidth="1"/>
    <col min="6" max="6" width="13.85546875" style="143" bestFit="1" customWidth="1"/>
    <col min="7" max="7" width="11.85546875" style="143" customWidth="1"/>
    <col min="8" max="8" width="10.7109375" style="143" customWidth="1"/>
    <col min="9" max="9" width="12.140625" style="143" bestFit="1" customWidth="1"/>
    <col min="10" max="10" width="13.42578125" style="143" customWidth="1"/>
    <col min="11" max="11" width="11.28515625" style="143" customWidth="1"/>
    <col min="12" max="12" width="10.140625" style="143" customWidth="1"/>
    <col min="13" max="13" width="10.42578125" style="143" bestFit="1" customWidth="1"/>
    <col min="14" max="16384" width="9.140625" style="143"/>
  </cols>
  <sheetData>
    <row r="1" spans="1:15" x14ac:dyDescent="0.25">
      <c r="M1" s="144" t="s">
        <v>343</v>
      </c>
    </row>
    <row r="2" spans="1:15" x14ac:dyDescent="0.25">
      <c r="M2" s="144"/>
    </row>
    <row r="3" spans="1:15" x14ac:dyDescent="0.25">
      <c r="A3" s="145" t="s">
        <v>344</v>
      </c>
      <c r="B3" s="146"/>
      <c r="C3" s="146"/>
      <c r="D3" s="146"/>
      <c r="E3" s="146"/>
      <c r="F3" s="146"/>
      <c r="G3" s="146"/>
      <c r="H3" s="146"/>
      <c r="I3" s="146"/>
      <c r="J3" s="146"/>
      <c r="K3" s="146"/>
      <c r="L3" s="146"/>
      <c r="M3" s="146"/>
    </row>
    <row r="4" spans="1:15" x14ac:dyDescent="0.25">
      <c r="M4" s="144" t="s">
        <v>345</v>
      </c>
    </row>
    <row r="5" spans="1:15" ht="33" customHeight="1" x14ac:dyDescent="0.25">
      <c r="A5" s="147" t="s">
        <v>346</v>
      </c>
      <c r="B5" s="148" t="s">
        <v>347</v>
      </c>
      <c r="C5" s="148"/>
      <c r="D5" s="148"/>
      <c r="E5" s="148"/>
      <c r="F5" s="147" t="s">
        <v>348</v>
      </c>
      <c r="G5" s="147"/>
      <c r="H5" s="147"/>
      <c r="I5" s="147"/>
      <c r="J5" s="147" t="s">
        <v>349</v>
      </c>
      <c r="K5" s="147"/>
      <c r="L5" s="147"/>
      <c r="M5" s="147"/>
    </row>
    <row r="6" spans="1:15" x14ac:dyDescent="0.25">
      <c r="A6" s="147"/>
      <c r="B6" s="147" t="s">
        <v>350</v>
      </c>
      <c r="C6" s="147" t="s">
        <v>351</v>
      </c>
      <c r="D6" s="147"/>
      <c r="E6" s="147"/>
      <c r="F6" s="147" t="s">
        <v>350</v>
      </c>
      <c r="G6" s="147" t="s">
        <v>351</v>
      </c>
      <c r="H6" s="147"/>
      <c r="I6" s="147"/>
      <c r="J6" s="147" t="s">
        <v>350</v>
      </c>
      <c r="K6" s="147" t="s">
        <v>351</v>
      </c>
      <c r="L6" s="147"/>
      <c r="M6" s="147"/>
    </row>
    <row r="7" spans="1:15" x14ac:dyDescent="0.25">
      <c r="A7" s="147"/>
      <c r="B7" s="147"/>
      <c r="C7" s="149" t="s">
        <v>352</v>
      </c>
      <c r="D7" s="149" t="s">
        <v>353</v>
      </c>
      <c r="E7" s="149" t="s">
        <v>354</v>
      </c>
      <c r="F7" s="147"/>
      <c r="G7" s="149" t="s">
        <v>352</v>
      </c>
      <c r="H7" s="149" t="s">
        <v>353</v>
      </c>
      <c r="I7" s="149" t="s">
        <v>354</v>
      </c>
      <c r="J7" s="147"/>
      <c r="K7" s="149" t="s">
        <v>352</v>
      </c>
      <c r="L7" s="149" t="s">
        <v>353</v>
      </c>
      <c r="M7" s="149" t="s">
        <v>354</v>
      </c>
      <c r="N7" s="150"/>
      <c r="O7" s="150"/>
    </row>
    <row r="8" spans="1:15" ht="47.25" x14ac:dyDescent="0.25">
      <c r="A8" s="151" t="s">
        <v>355</v>
      </c>
      <c r="B8" s="152">
        <f t="shared" ref="B8:M8" si="0">SUM(B9:B12)</f>
        <v>6769.9</v>
      </c>
      <c r="C8" s="152">
        <f t="shared" si="0"/>
        <v>6367</v>
      </c>
      <c r="D8" s="152">
        <f t="shared" si="0"/>
        <v>335.3</v>
      </c>
      <c r="E8" s="152">
        <f t="shared" si="0"/>
        <v>67.599999999999994</v>
      </c>
      <c r="F8" s="152">
        <f>SUM(F9:F12)</f>
        <v>-6769.9</v>
      </c>
      <c r="G8" s="152">
        <f t="shared" si="0"/>
        <v>-6367</v>
      </c>
      <c r="H8" s="152">
        <f t="shared" si="0"/>
        <v>-335.3</v>
      </c>
      <c r="I8" s="152">
        <f t="shared" si="0"/>
        <v>-67.599999999999994</v>
      </c>
      <c r="J8" s="152">
        <f t="shared" si="0"/>
        <v>0</v>
      </c>
      <c r="K8" s="152">
        <f t="shared" si="0"/>
        <v>0</v>
      </c>
      <c r="L8" s="152">
        <f t="shared" si="0"/>
        <v>0</v>
      </c>
      <c r="M8" s="152">
        <f t="shared" si="0"/>
        <v>0</v>
      </c>
      <c r="N8" s="150"/>
      <c r="O8" s="150"/>
    </row>
    <row r="9" spans="1:15" x14ac:dyDescent="0.25">
      <c r="A9" s="153" t="str">
        <f>'[1]Прил 1  (2)'!B6</f>
        <v>Капитальный ремонт ВПУ в с. Коткино</v>
      </c>
      <c r="B9" s="154">
        <f t="shared" ref="B9:B21" si="1">SUM(C9:E9)</f>
        <v>1595.7</v>
      </c>
      <c r="C9" s="154">
        <v>1500.7</v>
      </c>
      <c r="D9" s="154">
        <v>79</v>
      </c>
      <c r="E9" s="154">
        <v>16</v>
      </c>
      <c r="F9" s="154">
        <f>SUM(G9:I9)</f>
        <v>-1595.7</v>
      </c>
      <c r="G9" s="154">
        <v>-1500.7</v>
      </c>
      <c r="H9" s="154">
        <v>-79</v>
      </c>
      <c r="I9" s="154">
        <v>-16</v>
      </c>
      <c r="J9" s="155">
        <f>SUM(K9:M9)</f>
        <v>0</v>
      </c>
      <c r="K9" s="155">
        <f t="shared" ref="K9:M21" si="2">C9+G9</f>
        <v>0</v>
      </c>
      <c r="L9" s="155">
        <f t="shared" si="2"/>
        <v>0</v>
      </c>
      <c r="M9" s="155">
        <f t="shared" si="2"/>
        <v>0</v>
      </c>
      <c r="N9" s="150"/>
      <c r="O9" s="150"/>
    </row>
    <row r="10" spans="1:15" x14ac:dyDescent="0.25">
      <c r="A10" s="153" t="str">
        <f>'[1]Прил 1  (2)'!B7</f>
        <v>Капитальный ремонт БВПУ в д. Андег</v>
      </c>
      <c r="B10" s="155">
        <f t="shared" si="1"/>
        <v>3186.8</v>
      </c>
      <c r="C10" s="155">
        <v>2997.2</v>
      </c>
      <c r="D10" s="155">
        <v>157.80000000000001</v>
      </c>
      <c r="E10" s="155">
        <v>31.8</v>
      </c>
      <c r="F10" s="154">
        <f>SUM(G10:I10)</f>
        <v>-3186.8</v>
      </c>
      <c r="G10" s="155">
        <v>-2997.2</v>
      </c>
      <c r="H10" s="155">
        <v>-157.80000000000001</v>
      </c>
      <c r="I10" s="155">
        <v>-31.8</v>
      </c>
      <c r="J10" s="155">
        <f t="shared" ref="J10:J21" si="3">SUM(K10:M10)</f>
        <v>0</v>
      </c>
      <c r="K10" s="155">
        <f t="shared" si="2"/>
        <v>0</v>
      </c>
      <c r="L10" s="155">
        <f t="shared" si="2"/>
        <v>0</v>
      </c>
      <c r="M10" s="155">
        <f t="shared" si="2"/>
        <v>0</v>
      </c>
      <c r="N10" s="150"/>
      <c r="O10" s="150"/>
    </row>
    <row r="11" spans="1:15" ht="31.5" x14ac:dyDescent="0.25">
      <c r="A11" s="153" t="str">
        <f>'[1]Прил 1  (2)'!B8</f>
        <v xml:space="preserve">Капитальный ремонт подводящей сети дренажной линии БВПУ в д. Андег </v>
      </c>
      <c r="B11" s="155">
        <f t="shared" si="1"/>
        <v>820.90000000000009</v>
      </c>
      <c r="C11" s="155">
        <v>772</v>
      </c>
      <c r="D11" s="155">
        <v>40.700000000000003</v>
      </c>
      <c r="E11" s="155">
        <v>8.1999999999999993</v>
      </c>
      <c r="F11" s="154">
        <f>SUM(G11:I11)</f>
        <v>-820.90000000000009</v>
      </c>
      <c r="G11" s="155">
        <v>-772</v>
      </c>
      <c r="H11" s="155">
        <v>-40.700000000000003</v>
      </c>
      <c r="I11" s="155">
        <v>-8.1999999999999993</v>
      </c>
      <c r="J11" s="155">
        <f t="shared" si="3"/>
        <v>0</v>
      </c>
      <c r="K11" s="155">
        <f t="shared" si="2"/>
        <v>0</v>
      </c>
      <c r="L11" s="155">
        <f t="shared" si="2"/>
        <v>0</v>
      </c>
      <c r="M11" s="155">
        <f t="shared" si="2"/>
        <v>0</v>
      </c>
      <c r="N11" s="150"/>
      <c r="O11" s="150"/>
    </row>
    <row r="12" spans="1:15" ht="31.5" x14ac:dyDescent="0.25">
      <c r="A12" s="153" t="str">
        <f>'[1]Прил 1  (2)'!B9</f>
        <v>Капитальный ремонт подводящей сети и дренажной линии БВПУ в п. Нельмин-Нос</v>
      </c>
      <c r="B12" s="155">
        <f t="shared" si="1"/>
        <v>1166.4999999999998</v>
      </c>
      <c r="C12" s="155">
        <v>1097.0999999999999</v>
      </c>
      <c r="D12" s="155">
        <v>57.8</v>
      </c>
      <c r="E12" s="155">
        <v>11.6</v>
      </c>
      <c r="F12" s="154">
        <f>SUM(G12:I12)</f>
        <v>-1166.4999999999998</v>
      </c>
      <c r="G12" s="155">
        <v>-1097.0999999999999</v>
      </c>
      <c r="H12" s="155">
        <v>-57.8</v>
      </c>
      <c r="I12" s="155">
        <v>-11.6</v>
      </c>
      <c r="J12" s="155">
        <f t="shared" si="3"/>
        <v>0</v>
      </c>
      <c r="K12" s="155">
        <f t="shared" si="2"/>
        <v>0</v>
      </c>
      <c r="L12" s="155">
        <f t="shared" si="2"/>
        <v>0</v>
      </c>
      <c r="M12" s="155">
        <f t="shared" si="2"/>
        <v>0</v>
      </c>
      <c r="N12" s="150"/>
      <c r="O12" s="150"/>
    </row>
    <row r="13" spans="1:15" ht="47.25" x14ac:dyDescent="0.25">
      <c r="A13" s="156" t="s">
        <v>356</v>
      </c>
      <c r="B13" s="157">
        <f t="shared" ref="B13:M13" si="4">SUM(B14:B21)</f>
        <v>31214.6</v>
      </c>
      <c r="C13" s="157">
        <f t="shared" si="4"/>
        <v>25278.000000000004</v>
      </c>
      <c r="D13" s="157">
        <f t="shared" si="4"/>
        <v>1345.7</v>
      </c>
      <c r="E13" s="157">
        <f t="shared" si="4"/>
        <v>4590.9000000000005</v>
      </c>
      <c r="F13" s="157">
        <f t="shared" si="4"/>
        <v>-15938.399999999998</v>
      </c>
      <c r="G13" s="157">
        <f t="shared" si="4"/>
        <v>-10910.9</v>
      </c>
      <c r="H13" s="157">
        <f t="shared" si="4"/>
        <v>-589.29999999999995</v>
      </c>
      <c r="I13" s="157">
        <f t="shared" si="4"/>
        <v>-4438.2000000000007</v>
      </c>
      <c r="J13" s="157">
        <f t="shared" si="4"/>
        <v>15276.199999999999</v>
      </c>
      <c r="K13" s="157">
        <f t="shared" si="4"/>
        <v>14367.099999999999</v>
      </c>
      <c r="L13" s="157">
        <f t="shared" si="4"/>
        <v>756.4</v>
      </c>
      <c r="M13" s="157">
        <f t="shared" si="4"/>
        <v>152.69999999999965</v>
      </c>
      <c r="N13" s="150"/>
      <c r="O13" s="150"/>
    </row>
    <row r="14" spans="1:15" ht="28.5" customHeight="1" x14ac:dyDescent="0.25">
      <c r="A14" s="153" t="str">
        <f>'[1]Прил 1  (2)'!B10</f>
        <v>Капитальный ремонт участка тепловой сети (к школе и больнице) в с. Оксино</v>
      </c>
      <c r="B14" s="154">
        <f t="shared" si="1"/>
        <v>2795.5</v>
      </c>
      <c r="C14" s="155">
        <v>2629.1</v>
      </c>
      <c r="D14" s="155">
        <v>138.4</v>
      </c>
      <c r="E14" s="155">
        <v>28</v>
      </c>
      <c r="F14" s="154">
        <f>SUM(G14:I14)</f>
        <v>-2795.5</v>
      </c>
      <c r="G14" s="155">
        <v>-2629.1</v>
      </c>
      <c r="H14" s="155">
        <v>-138.4</v>
      </c>
      <c r="I14" s="155">
        <v>-28</v>
      </c>
      <c r="J14" s="155">
        <f t="shared" si="3"/>
        <v>0</v>
      </c>
      <c r="K14" s="155">
        <f t="shared" si="2"/>
        <v>0</v>
      </c>
      <c r="L14" s="155">
        <f t="shared" si="2"/>
        <v>0</v>
      </c>
      <c r="M14" s="155">
        <f t="shared" si="2"/>
        <v>0</v>
      </c>
      <c r="N14" s="150"/>
      <c r="O14" s="150"/>
    </row>
    <row r="15" spans="1:15" ht="47.25" x14ac:dyDescent="0.25">
      <c r="A15" s="153" t="str">
        <f>'[1]Прил 1  (2)'!B11</f>
        <v>Капитальный ремонт тепловых сетей в п. Амдерма (от ТК№1 до ТК в районе д.11 ул. Ленина)</v>
      </c>
      <c r="B15" s="155">
        <f t="shared" si="1"/>
        <v>9979.1999999999989</v>
      </c>
      <c r="C15" s="155">
        <v>9385.4</v>
      </c>
      <c r="D15" s="155">
        <v>494</v>
      </c>
      <c r="E15" s="155">
        <v>99.8</v>
      </c>
      <c r="F15" s="154">
        <f t="shared" ref="F15:F21" si="5">SUM(G15:I15)</f>
        <v>-9979.1999999999989</v>
      </c>
      <c r="G15" s="155">
        <v>-9385.4</v>
      </c>
      <c r="H15" s="155">
        <v>-494</v>
      </c>
      <c r="I15" s="155">
        <v>-99.8</v>
      </c>
      <c r="J15" s="155">
        <f t="shared" si="3"/>
        <v>0</v>
      </c>
      <c r="K15" s="155">
        <f t="shared" si="2"/>
        <v>0</v>
      </c>
      <c r="L15" s="155">
        <f t="shared" si="2"/>
        <v>0</v>
      </c>
      <c r="M15" s="155">
        <f t="shared" si="2"/>
        <v>0</v>
      </c>
      <c r="N15" s="150"/>
      <c r="O15" s="150"/>
    </row>
    <row r="16" spans="1:15" ht="33.75" customHeight="1" x14ac:dyDescent="0.25">
      <c r="A16" s="153" t="str">
        <f>'[1]Прил 1  (2)'!B12</f>
        <v xml:space="preserve">Капитальный ремонт котельной № 1 в с. Оксино (замена дымовой трубы) </v>
      </c>
      <c r="B16" s="155">
        <f t="shared" si="1"/>
        <v>1979.6</v>
      </c>
      <c r="C16" s="155">
        <v>1861.7</v>
      </c>
      <c r="D16" s="155">
        <v>98.1</v>
      </c>
      <c r="E16" s="155">
        <v>19.8</v>
      </c>
      <c r="F16" s="154">
        <f t="shared" si="5"/>
        <v>-1979.6</v>
      </c>
      <c r="G16" s="155">
        <v>-1861.7</v>
      </c>
      <c r="H16" s="155">
        <v>-98.1</v>
      </c>
      <c r="I16" s="155">
        <v>-19.8</v>
      </c>
      <c r="J16" s="155">
        <f t="shared" si="3"/>
        <v>0</v>
      </c>
      <c r="K16" s="155">
        <f t="shared" si="2"/>
        <v>0</v>
      </c>
      <c r="L16" s="155">
        <f t="shared" si="2"/>
        <v>0</v>
      </c>
      <c r="M16" s="155">
        <f t="shared" si="2"/>
        <v>0</v>
      </c>
      <c r="N16" s="150"/>
      <c r="O16" s="150"/>
    </row>
    <row r="17" spans="1:15" ht="32.25" customHeight="1" x14ac:dyDescent="0.25">
      <c r="A17" s="153" t="str">
        <f>'[1]Прил 1  (2)'!B13</f>
        <v xml:space="preserve">Капитальный ремонт котельной № 2 в  с. Оксино (замена дымовой трубы) </v>
      </c>
      <c r="B17" s="155">
        <f t="shared" si="1"/>
        <v>1184.3</v>
      </c>
      <c r="C17" s="155">
        <v>1113.8</v>
      </c>
      <c r="D17" s="155">
        <v>58.8</v>
      </c>
      <c r="E17" s="155">
        <v>11.7</v>
      </c>
      <c r="F17" s="154">
        <f t="shared" si="5"/>
        <v>-1184.3</v>
      </c>
      <c r="G17" s="155">
        <v>-1113.8</v>
      </c>
      <c r="H17" s="155">
        <v>-58.8</v>
      </c>
      <c r="I17" s="155">
        <v>-11.7</v>
      </c>
      <c r="J17" s="155">
        <f t="shared" si="3"/>
        <v>0</v>
      </c>
      <c r="K17" s="155">
        <f t="shared" si="2"/>
        <v>0</v>
      </c>
      <c r="L17" s="155">
        <f t="shared" si="2"/>
        <v>0</v>
      </c>
      <c r="M17" s="155">
        <f t="shared" si="2"/>
        <v>0</v>
      </c>
      <c r="N17" s="150"/>
      <c r="O17" s="150"/>
    </row>
    <row r="18" spans="1:15" ht="31.5" x14ac:dyDescent="0.25">
      <c r="A18" s="153" t="str">
        <f>'[1]Прил 1  (2)'!B14</f>
        <v>Капитальный ремонт кровли здания ДЭС в с. Великовисочное</v>
      </c>
      <c r="B18" s="154">
        <f t="shared" si="1"/>
        <v>2503.4</v>
      </c>
      <c r="C18" s="155">
        <v>2354.4</v>
      </c>
      <c r="D18" s="155">
        <v>124</v>
      </c>
      <c r="E18" s="155">
        <v>25</v>
      </c>
      <c r="F18" s="154">
        <f>SUM(G18:I18)</f>
        <v>0.1</v>
      </c>
      <c r="G18" s="155">
        <v>0.1</v>
      </c>
      <c r="H18" s="155">
        <v>0</v>
      </c>
      <c r="I18" s="155">
        <v>0</v>
      </c>
      <c r="J18" s="155">
        <f t="shared" si="3"/>
        <v>2503.5</v>
      </c>
      <c r="K18" s="155">
        <f t="shared" si="2"/>
        <v>2354.5</v>
      </c>
      <c r="L18" s="155">
        <f t="shared" si="2"/>
        <v>124</v>
      </c>
      <c r="M18" s="155">
        <f t="shared" si="2"/>
        <v>25</v>
      </c>
      <c r="N18" s="150"/>
      <c r="O18" s="150"/>
    </row>
    <row r="19" spans="1:15" ht="31.5" x14ac:dyDescent="0.25">
      <c r="A19" s="153" t="str">
        <f>'[1]Прил 1  (2)'!B15</f>
        <v>Капитальный ремонт кровли здания ДЭС в д. Пылемец</v>
      </c>
      <c r="B19" s="155">
        <f t="shared" si="1"/>
        <v>1174.3000000000002</v>
      </c>
      <c r="C19" s="155">
        <v>1104.4000000000001</v>
      </c>
      <c r="D19" s="155">
        <v>58.2</v>
      </c>
      <c r="E19" s="155">
        <v>11.7</v>
      </c>
      <c r="F19" s="154">
        <f t="shared" si="5"/>
        <v>0</v>
      </c>
      <c r="G19" s="155">
        <v>0</v>
      </c>
      <c r="H19" s="155">
        <v>0</v>
      </c>
      <c r="I19" s="155">
        <v>0</v>
      </c>
      <c r="J19" s="155">
        <f t="shared" si="3"/>
        <v>1174.3000000000002</v>
      </c>
      <c r="K19" s="155">
        <f t="shared" si="2"/>
        <v>1104.4000000000001</v>
      </c>
      <c r="L19" s="155">
        <f t="shared" si="2"/>
        <v>58.2</v>
      </c>
      <c r="M19" s="155">
        <f t="shared" si="2"/>
        <v>11.7</v>
      </c>
      <c r="N19" s="150"/>
      <c r="O19" s="150"/>
    </row>
    <row r="20" spans="1:15" ht="29.25" customHeight="1" x14ac:dyDescent="0.25">
      <c r="A20" s="153" t="str">
        <f>'[1]Прил 1  (2)'!B16</f>
        <v>Капитальный ремонт кровли и замена дверных блоков в здании ДЭС п. Харута</v>
      </c>
      <c r="B20" s="155">
        <f t="shared" si="1"/>
        <v>3554.2999999999997</v>
      </c>
      <c r="C20" s="155">
        <v>3342.7</v>
      </c>
      <c r="D20" s="155">
        <v>176</v>
      </c>
      <c r="E20" s="155">
        <v>35.6</v>
      </c>
      <c r="F20" s="154">
        <f t="shared" si="5"/>
        <v>0.1</v>
      </c>
      <c r="G20" s="155">
        <v>0.1</v>
      </c>
      <c r="H20" s="155">
        <v>0</v>
      </c>
      <c r="I20" s="155">
        <v>0</v>
      </c>
      <c r="J20" s="155">
        <f t="shared" si="3"/>
        <v>3554.3999999999996</v>
      </c>
      <c r="K20" s="155">
        <f t="shared" si="2"/>
        <v>3342.7999999999997</v>
      </c>
      <c r="L20" s="155">
        <f t="shared" si="2"/>
        <v>176</v>
      </c>
      <c r="M20" s="155">
        <f t="shared" si="2"/>
        <v>35.6</v>
      </c>
      <c r="N20" s="150"/>
      <c r="O20" s="150"/>
    </row>
    <row r="21" spans="1:15" ht="31.5" x14ac:dyDescent="0.25">
      <c r="A21" s="153" t="str">
        <f>'[1]Прил 1  (2)'!B17</f>
        <v>Капитальный ремонт ЛЭП на участке КТП№1-КТП№2-КТП№3  в п. Усть-Кара</v>
      </c>
      <c r="B21" s="155">
        <f t="shared" si="1"/>
        <v>8044</v>
      </c>
      <c r="C21" s="155">
        <v>3486.5</v>
      </c>
      <c r="D21" s="155">
        <v>198.2</v>
      </c>
      <c r="E21" s="155">
        <v>4359.3</v>
      </c>
      <c r="F21" s="154">
        <f t="shared" si="5"/>
        <v>0</v>
      </c>
      <c r="G21" s="154">
        <f>7565.4-C21</f>
        <v>4078.8999999999996</v>
      </c>
      <c r="H21" s="154">
        <f>398.2-D21</f>
        <v>200</v>
      </c>
      <c r="I21" s="154">
        <f>80.4-E21</f>
        <v>-4278.9000000000005</v>
      </c>
      <c r="J21" s="155">
        <f t="shared" si="3"/>
        <v>8043.9999999999991</v>
      </c>
      <c r="K21" s="155">
        <f t="shared" si="2"/>
        <v>7565.4</v>
      </c>
      <c r="L21" s="155">
        <f t="shared" si="2"/>
        <v>398.2</v>
      </c>
      <c r="M21" s="155">
        <f t="shared" si="2"/>
        <v>80.399999999999636</v>
      </c>
      <c r="N21" s="150"/>
      <c r="O21" s="150"/>
    </row>
    <row r="22" spans="1:15" x14ac:dyDescent="0.25">
      <c r="A22" s="158" t="s">
        <v>357</v>
      </c>
      <c r="B22" s="159">
        <f t="shared" ref="B22:M22" si="6">B8+B13</f>
        <v>37984.5</v>
      </c>
      <c r="C22" s="159">
        <f t="shared" si="6"/>
        <v>31645.000000000004</v>
      </c>
      <c r="D22" s="159">
        <f t="shared" si="6"/>
        <v>1681</v>
      </c>
      <c r="E22" s="159">
        <f t="shared" si="6"/>
        <v>4658.5000000000009</v>
      </c>
      <c r="F22" s="159">
        <f t="shared" si="6"/>
        <v>-22708.299999999996</v>
      </c>
      <c r="G22" s="159">
        <f t="shared" si="6"/>
        <v>-17277.900000000001</v>
      </c>
      <c r="H22" s="159">
        <f t="shared" si="6"/>
        <v>-924.59999999999991</v>
      </c>
      <c r="I22" s="159">
        <f t="shared" si="6"/>
        <v>-4505.8000000000011</v>
      </c>
      <c r="J22" s="159">
        <f t="shared" si="6"/>
        <v>15276.199999999999</v>
      </c>
      <c r="K22" s="159">
        <f t="shared" si="6"/>
        <v>14367.099999999999</v>
      </c>
      <c r="L22" s="159">
        <f t="shared" si="6"/>
        <v>756.4</v>
      </c>
      <c r="M22" s="159">
        <f t="shared" si="6"/>
        <v>152.69999999999965</v>
      </c>
    </row>
    <row r="23" spans="1:15" x14ac:dyDescent="0.25">
      <c r="B23" s="160"/>
      <c r="C23" s="160"/>
      <c r="D23" s="160"/>
      <c r="E23" s="160"/>
      <c r="F23" s="160"/>
      <c r="G23" s="160"/>
      <c r="H23" s="160"/>
      <c r="I23" s="160"/>
      <c r="J23" s="160"/>
      <c r="K23" s="160"/>
      <c r="L23" s="160"/>
      <c r="M23" s="160"/>
    </row>
  </sheetData>
  <mergeCells count="11">
    <mergeCell ref="K6:M6"/>
    <mergeCell ref="A3:M3"/>
    <mergeCell ref="A5:A7"/>
    <mergeCell ref="B5:E5"/>
    <mergeCell ref="F5:I5"/>
    <mergeCell ref="J5:M5"/>
    <mergeCell ref="B6:B7"/>
    <mergeCell ref="C6:E6"/>
    <mergeCell ref="F6:F7"/>
    <mergeCell ref="G6:I6"/>
    <mergeCell ref="J6:J7"/>
  </mergeCells>
  <pageMargins left="0.7" right="0.7" top="0.75" bottom="0.75" header="0.3" footer="0.3"/>
  <pageSetup paperSize="9"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Перв.поправки</vt:lpstr>
      <vt:lpstr>Прил._ОЗП</vt:lpstr>
      <vt:lpstr>Перв.поправки!Заголовки_для_печати</vt:lpstr>
      <vt:lpstr>Перв.поправки!Область_печати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Батманова Светлана Юрьевна</dc:creator>
  <cp:lastModifiedBy>Батманова Светлана Юрьевна</cp:lastModifiedBy>
  <cp:lastPrinted>2024-12-05T06:01:40Z</cp:lastPrinted>
  <dcterms:created xsi:type="dcterms:W3CDTF">2024-12-05T05:57:12Z</dcterms:created>
  <dcterms:modified xsi:type="dcterms:W3CDTF">2024-12-05T06:03:34Z</dcterms:modified>
</cp:coreProperties>
</file>