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r2\_Администрация Заполярного района\УФ\2025 год\Проект районного бюджета_2025 год\Проект районного бюджета 2025-2027_на САЙТ\1_Проект решения о РБ на 2025-2027гг._с материалами\"/>
    </mc:Choice>
  </mc:AlternateContent>
  <bookViews>
    <workbookView xWindow="1110" yWindow="360" windowWidth="28635" windowHeight="12480"/>
  </bookViews>
  <sheets>
    <sheet name="Лист1" sheetId="5" r:id="rId1"/>
  </sheets>
  <definedNames>
    <definedName name="_xlnm.Print_Titles" localSheetId="0">Лист1!$2:$4</definedName>
  </definedNames>
  <calcPr calcId="162913"/>
</workbook>
</file>

<file path=xl/calcChain.xml><?xml version="1.0" encoding="utf-8"?>
<calcChain xmlns="http://schemas.openxmlformats.org/spreadsheetml/2006/main">
  <c r="K41" i="5" l="1"/>
  <c r="I41" i="5"/>
  <c r="G41" i="5"/>
  <c r="G16" i="5"/>
  <c r="J106" i="5"/>
  <c r="H106" i="5"/>
  <c r="F106" i="5"/>
  <c r="D106" i="5"/>
  <c r="C106" i="5"/>
  <c r="K108" i="5"/>
  <c r="I108" i="5"/>
  <c r="G108" i="5"/>
  <c r="E108" i="5"/>
  <c r="J102" i="5"/>
  <c r="J101" i="5"/>
  <c r="H102" i="5"/>
  <c r="H101" i="5" s="1"/>
  <c r="F102" i="5"/>
  <c r="F101" i="5" s="1"/>
  <c r="D102" i="5"/>
  <c r="C102" i="5"/>
  <c r="K104" i="5"/>
  <c r="I104" i="5"/>
  <c r="G104" i="5"/>
  <c r="E104" i="5"/>
  <c r="J99" i="5"/>
  <c r="J98" i="5" s="1"/>
  <c r="H99" i="5"/>
  <c r="H98" i="5" s="1"/>
  <c r="K98" i="5" s="1"/>
  <c r="F99" i="5"/>
  <c r="F98" i="5"/>
  <c r="D99" i="5"/>
  <c r="D98" i="5"/>
  <c r="G98" i="5" s="1"/>
  <c r="C99" i="5"/>
  <c r="E99" i="5" s="1"/>
  <c r="K100" i="5"/>
  <c r="I98" i="5"/>
  <c r="I99" i="5"/>
  <c r="I100" i="5"/>
  <c r="G100" i="5"/>
  <c r="E100" i="5"/>
  <c r="G99" i="5" l="1"/>
  <c r="K99" i="5"/>
  <c r="C98" i="5"/>
  <c r="E98" i="5" s="1"/>
  <c r="J56" i="5" l="1"/>
  <c r="H56" i="5"/>
  <c r="F56" i="5"/>
  <c r="D56" i="5"/>
  <c r="C56" i="5"/>
  <c r="K82" i="5"/>
  <c r="I82" i="5"/>
  <c r="G82" i="5"/>
  <c r="E82" i="5"/>
  <c r="K64" i="5"/>
  <c r="I64" i="5"/>
  <c r="G64" i="5"/>
  <c r="E64" i="5"/>
  <c r="J46" i="5"/>
  <c r="H46" i="5"/>
  <c r="F46" i="5"/>
  <c r="D46" i="5"/>
  <c r="C46" i="5"/>
  <c r="K50" i="5"/>
  <c r="I50" i="5"/>
  <c r="G50" i="5"/>
  <c r="E50" i="5"/>
  <c r="C15" i="5" l="1"/>
  <c r="K17" i="5"/>
  <c r="I17" i="5"/>
  <c r="G17" i="5"/>
  <c r="E17" i="5"/>
  <c r="J7" i="5"/>
  <c r="H7" i="5"/>
  <c r="F7" i="5"/>
  <c r="D8" i="5"/>
  <c r="G8" i="5" s="1"/>
  <c r="C8" i="5"/>
  <c r="I8" i="5" l="1"/>
  <c r="E8" i="5"/>
  <c r="D7" i="5"/>
  <c r="C7" i="5"/>
  <c r="K8" i="5"/>
  <c r="I80" i="5"/>
  <c r="I61" i="5"/>
  <c r="K13" i="5" l="1"/>
  <c r="I13" i="5"/>
  <c r="G80" i="5"/>
  <c r="K69" i="5"/>
  <c r="I69" i="5"/>
  <c r="E69" i="5"/>
  <c r="G69" i="5"/>
  <c r="G61" i="5"/>
  <c r="G13" i="5"/>
  <c r="D101" i="5"/>
  <c r="K97" i="5"/>
  <c r="I97" i="5"/>
  <c r="G97" i="5"/>
  <c r="E97" i="5"/>
  <c r="J95" i="5"/>
  <c r="H95" i="5"/>
  <c r="F95" i="5"/>
  <c r="D95" i="5"/>
  <c r="C95" i="5"/>
  <c r="E80" i="5"/>
  <c r="E61" i="5"/>
  <c r="C37" i="5"/>
  <c r="D37" i="5"/>
  <c r="E41" i="5"/>
  <c r="E13" i="5"/>
  <c r="J86" i="5" l="1"/>
  <c r="H86" i="5"/>
  <c r="F86" i="5"/>
  <c r="D86" i="5"/>
  <c r="C86" i="5"/>
  <c r="K87" i="5"/>
  <c r="I87" i="5"/>
  <c r="G87" i="5"/>
  <c r="G89" i="5"/>
  <c r="E87" i="5"/>
  <c r="E86" i="5" l="1"/>
  <c r="K86" i="5"/>
  <c r="G86" i="5"/>
  <c r="I86" i="5"/>
  <c r="K73" i="5" l="1"/>
  <c r="I73" i="5"/>
  <c r="G73" i="5"/>
  <c r="E73" i="5"/>
  <c r="K72" i="5"/>
  <c r="I72" i="5"/>
  <c r="G72" i="5"/>
  <c r="E72" i="5"/>
  <c r="K71" i="5"/>
  <c r="I71" i="5"/>
  <c r="G71" i="5"/>
  <c r="E71" i="5"/>
  <c r="K66" i="5"/>
  <c r="I66" i="5"/>
  <c r="G66" i="5"/>
  <c r="E66" i="5"/>
  <c r="K65" i="5"/>
  <c r="I65" i="5"/>
  <c r="G65" i="5"/>
  <c r="E65" i="5"/>
  <c r="K63" i="5"/>
  <c r="I63" i="5"/>
  <c r="G63" i="5"/>
  <c r="E63" i="5"/>
  <c r="E60" i="5"/>
  <c r="E59" i="5"/>
  <c r="K59" i="5"/>
  <c r="I59" i="5"/>
  <c r="G59" i="5"/>
  <c r="K57" i="5"/>
  <c r="I57" i="5"/>
  <c r="G57" i="5"/>
  <c r="E57" i="5"/>
  <c r="J51" i="5"/>
  <c r="H51" i="5"/>
  <c r="F51" i="5"/>
  <c r="D51" i="5"/>
  <c r="C51" i="5"/>
  <c r="E55" i="5"/>
  <c r="G55" i="5"/>
  <c r="I55" i="5"/>
  <c r="K55" i="5"/>
  <c r="E68" i="5" l="1"/>
  <c r="G68" i="5"/>
  <c r="I68" i="5"/>
  <c r="K68" i="5"/>
  <c r="J27" i="5" l="1"/>
  <c r="H27" i="5"/>
  <c r="F27" i="5"/>
  <c r="D27" i="5"/>
  <c r="C27" i="5"/>
  <c r="K35" i="5"/>
  <c r="I35" i="5"/>
  <c r="G35" i="5"/>
  <c r="E35" i="5"/>
  <c r="E9" i="5"/>
  <c r="K14" i="5"/>
  <c r="I14" i="5"/>
  <c r="G14" i="5"/>
  <c r="E14" i="5"/>
  <c r="K12" i="5"/>
  <c r="I12" i="5"/>
  <c r="G12" i="5"/>
  <c r="E12" i="5"/>
  <c r="E7" i="5" l="1"/>
  <c r="K81" i="5"/>
  <c r="I81" i="5"/>
  <c r="G81" i="5"/>
  <c r="E81" i="5"/>
  <c r="K62" i="5"/>
  <c r="I62" i="5"/>
  <c r="G62" i="5"/>
  <c r="E62" i="5"/>
  <c r="K52" i="5"/>
  <c r="I52" i="5"/>
  <c r="G52" i="5"/>
  <c r="E52" i="5"/>
  <c r="G96" i="5" l="1"/>
  <c r="G19" i="5" l="1"/>
  <c r="K79" i="5" l="1"/>
  <c r="I79" i="5"/>
  <c r="G79" i="5"/>
  <c r="E79" i="5"/>
  <c r="K78" i="5"/>
  <c r="I78" i="5"/>
  <c r="G78" i="5"/>
  <c r="E78" i="5"/>
  <c r="K77" i="5"/>
  <c r="I77" i="5"/>
  <c r="G77" i="5"/>
  <c r="E77" i="5"/>
  <c r="K76" i="5"/>
  <c r="I76" i="5"/>
  <c r="G76" i="5"/>
  <c r="E76" i="5"/>
  <c r="K75" i="5"/>
  <c r="I75" i="5"/>
  <c r="G75" i="5"/>
  <c r="E75" i="5"/>
  <c r="K74" i="5"/>
  <c r="I74" i="5"/>
  <c r="G74" i="5"/>
  <c r="E74" i="5"/>
  <c r="K70" i="5"/>
  <c r="I70" i="5"/>
  <c r="G70" i="5"/>
  <c r="E70" i="5"/>
  <c r="K67" i="5"/>
  <c r="I67" i="5"/>
  <c r="G67" i="5"/>
  <c r="E67" i="5"/>
  <c r="K60" i="5"/>
  <c r="I60" i="5"/>
  <c r="G60" i="5"/>
  <c r="K58" i="5"/>
  <c r="I58" i="5"/>
  <c r="G58" i="5"/>
  <c r="E58" i="5"/>
  <c r="E11" i="5"/>
  <c r="E10" i="5"/>
  <c r="C92" i="5"/>
  <c r="C91" i="5" s="1"/>
  <c r="C88" i="5"/>
  <c r="C85" i="5" s="1"/>
  <c r="K9" i="5"/>
  <c r="K10" i="5"/>
  <c r="K11" i="5"/>
  <c r="K16" i="5"/>
  <c r="K18" i="5"/>
  <c r="K19" i="5"/>
  <c r="K20" i="5"/>
  <c r="K22" i="5"/>
  <c r="K23" i="5"/>
  <c r="K24" i="5"/>
  <c r="K26" i="5"/>
  <c r="K28" i="5"/>
  <c r="K29" i="5"/>
  <c r="K30" i="5"/>
  <c r="K31" i="5"/>
  <c r="K32" i="5"/>
  <c r="K33" i="5"/>
  <c r="K34" i="5"/>
  <c r="K38" i="5"/>
  <c r="K39" i="5"/>
  <c r="K40" i="5"/>
  <c r="K42" i="5"/>
  <c r="K45" i="5"/>
  <c r="K47" i="5"/>
  <c r="K48" i="5"/>
  <c r="K49" i="5"/>
  <c r="K53" i="5"/>
  <c r="K54" i="5"/>
  <c r="K89" i="5"/>
  <c r="K90" i="5"/>
  <c r="K93" i="5"/>
  <c r="K94" i="5"/>
  <c r="K96" i="5"/>
  <c r="K103" i="5"/>
  <c r="K107" i="5"/>
  <c r="I9" i="5"/>
  <c r="I10" i="5"/>
  <c r="I11" i="5"/>
  <c r="I16" i="5"/>
  <c r="I18" i="5"/>
  <c r="I19" i="5"/>
  <c r="I20" i="5"/>
  <c r="I22" i="5"/>
  <c r="I23" i="5"/>
  <c r="I24" i="5"/>
  <c r="I26" i="5"/>
  <c r="I28" i="5"/>
  <c r="I29" i="5"/>
  <c r="I30" i="5"/>
  <c r="I31" i="5"/>
  <c r="I32" i="5"/>
  <c r="I33" i="5"/>
  <c r="I34" i="5"/>
  <c r="I38" i="5"/>
  <c r="I39" i="5"/>
  <c r="I40" i="5"/>
  <c r="I42" i="5"/>
  <c r="I45" i="5"/>
  <c r="I47" i="5"/>
  <c r="I48" i="5"/>
  <c r="I49" i="5"/>
  <c r="I53" i="5"/>
  <c r="I54" i="5"/>
  <c r="I89" i="5"/>
  <c r="I90" i="5"/>
  <c r="I93" i="5"/>
  <c r="I94" i="5"/>
  <c r="I96" i="5"/>
  <c r="I103" i="5"/>
  <c r="I107" i="5"/>
  <c r="G9" i="5"/>
  <c r="G10" i="5"/>
  <c r="G11" i="5"/>
  <c r="G18" i="5"/>
  <c r="G20" i="5"/>
  <c r="G22" i="5"/>
  <c r="G23" i="5"/>
  <c r="G24" i="5"/>
  <c r="G26" i="5"/>
  <c r="G28" i="5"/>
  <c r="G29" i="5"/>
  <c r="G30" i="5"/>
  <c r="G31" i="5"/>
  <c r="G32" i="5"/>
  <c r="G33" i="5"/>
  <c r="G34" i="5"/>
  <c r="G38" i="5"/>
  <c r="G39" i="5"/>
  <c r="G40" i="5"/>
  <c r="G42" i="5"/>
  <c r="G45" i="5"/>
  <c r="G47" i="5"/>
  <c r="G48" i="5"/>
  <c r="G49" i="5"/>
  <c r="G53" i="5"/>
  <c r="G54" i="5"/>
  <c r="G90" i="5"/>
  <c r="G93" i="5"/>
  <c r="G94" i="5"/>
  <c r="G103" i="5"/>
  <c r="G107" i="5"/>
  <c r="E16" i="5"/>
  <c r="E18" i="5"/>
  <c r="E19" i="5"/>
  <c r="E20" i="5"/>
  <c r="E22" i="5"/>
  <c r="E23" i="5"/>
  <c r="E24" i="5"/>
  <c r="E26" i="5"/>
  <c r="E28" i="5"/>
  <c r="E29" i="5"/>
  <c r="E30" i="5"/>
  <c r="E31" i="5"/>
  <c r="E32" i="5"/>
  <c r="E33" i="5"/>
  <c r="E34" i="5"/>
  <c r="E38" i="5"/>
  <c r="E39" i="5"/>
  <c r="E40" i="5"/>
  <c r="E42" i="5"/>
  <c r="E45" i="5"/>
  <c r="E47" i="5"/>
  <c r="E48" i="5"/>
  <c r="E49" i="5"/>
  <c r="E53" i="5"/>
  <c r="E54" i="5"/>
  <c r="E89" i="5"/>
  <c r="E90" i="5"/>
  <c r="E93" i="5"/>
  <c r="E94" i="5"/>
  <c r="E96" i="5"/>
  <c r="E103" i="5"/>
  <c r="E107" i="5"/>
  <c r="K56" i="5" l="1"/>
  <c r="I56" i="5"/>
  <c r="C21" i="5"/>
  <c r="G56" i="5" l="1"/>
  <c r="C101" i="5" l="1"/>
  <c r="E102" i="5"/>
  <c r="K101" i="5"/>
  <c r="K102" i="5"/>
  <c r="I101" i="5"/>
  <c r="I102" i="5"/>
  <c r="G102" i="5"/>
  <c r="E56" i="5"/>
  <c r="J92" i="5"/>
  <c r="J91" i="5" s="1"/>
  <c r="H92" i="5"/>
  <c r="H91" i="5" s="1"/>
  <c r="F92" i="5"/>
  <c r="F91" i="5" s="1"/>
  <c r="D92" i="5"/>
  <c r="D91" i="5" s="1"/>
  <c r="G92" i="5" l="1"/>
  <c r="E101" i="5"/>
  <c r="K91" i="5"/>
  <c r="K92" i="5"/>
  <c r="G101" i="5"/>
  <c r="I92" i="5"/>
  <c r="J105" i="5"/>
  <c r="K106" i="5"/>
  <c r="I106" i="5"/>
  <c r="E95" i="5"/>
  <c r="E92" i="5"/>
  <c r="J88" i="5"/>
  <c r="J85" i="5" s="1"/>
  <c r="H88" i="5"/>
  <c r="H85" i="5" s="1"/>
  <c r="F88" i="5"/>
  <c r="F85" i="5" s="1"/>
  <c r="D88" i="5"/>
  <c r="D85" i="5" s="1"/>
  <c r="C84" i="5"/>
  <c r="K51" i="5"/>
  <c r="I51" i="5"/>
  <c r="J44" i="5"/>
  <c r="H44" i="5"/>
  <c r="F44" i="5"/>
  <c r="D44" i="5"/>
  <c r="C44" i="5"/>
  <c r="J37" i="5"/>
  <c r="J36" i="5" s="1"/>
  <c r="H37" i="5"/>
  <c r="F37" i="5"/>
  <c r="D84" i="5" l="1"/>
  <c r="K88" i="5"/>
  <c r="K85" i="5"/>
  <c r="I44" i="5"/>
  <c r="K46" i="5"/>
  <c r="K44" i="5"/>
  <c r="G88" i="5"/>
  <c r="E88" i="5"/>
  <c r="G106" i="5"/>
  <c r="J84" i="5"/>
  <c r="J83" i="5" s="1"/>
  <c r="K37" i="5"/>
  <c r="E51" i="5"/>
  <c r="I88" i="5"/>
  <c r="G95" i="5"/>
  <c r="I95" i="5"/>
  <c r="E46" i="5"/>
  <c r="G51" i="5"/>
  <c r="K95" i="5"/>
  <c r="G44" i="5"/>
  <c r="I91" i="5"/>
  <c r="I46" i="5"/>
  <c r="C105" i="5"/>
  <c r="C83" i="5" s="1"/>
  <c r="E106" i="5"/>
  <c r="C36" i="5"/>
  <c r="E37" i="5"/>
  <c r="G91" i="5"/>
  <c r="I37" i="5"/>
  <c r="G37" i="5"/>
  <c r="E44" i="5"/>
  <c r="G46" i="5"/>
  <c r="J43" i="5"/>
  <c r="C43" i="5"/>
  <c r="E91" i="5"/>
  <c r="H36" i="5"/>
  <c r="K36" i="5" s="1"/>
  <c r="F105" i="5"/>
  <c r="H43" i="5"/>
  <c r="H105" i="5"/>
  <c r="F43" i="5"/>
  <c r="F36" i="5"/>
  <c r="D105" i="5"/>
  <c r="D83" i="5" s="1"/>
  <c r="D43" i="5"/>
  <c r="D36" i="5"/>
  <c r="J25" i="5"/>
  <c r="H25" i="5"/>
  <c r="F25" i="5"/>
  <c r="D25" i="5"/>
  <c r="C25" i="5"/>
  <c r="J21" i="5"/>
  <c r="H21" i="5"/>
  <c r="F21" i="5"/>
  <c r="D21" i="5"/>
  <c r="J15" i="5"/>
  <c r="H15" i="5"/>
  <c r="F15" i="5"/>
  <c r="D15" i="5"/>
  <c r="K105" i="5" l="1"/>
  <c r="I105" i="5"/>
  <c r="C6" i="5"/>
  <c r="F6" i="5"/>
  <c r="H6" i="5"/>
  <c r="J6" i="5"/>
  <c r="D6" i="5"/>
  <c r="G27" i="5"/>
  <c r="K25" i="5"/>
  <c r="I21" i="5"/>
  <c r="K15" i="5"/>
  <c r="E85" i="5"/>
  <c r="G36" i="5"/>
  <c r="I15" i="5"/>
  <c r="E27" i="5"/>
  <c r="I25" i="5"/>
  <c r="K27" i="5"/>
  <c r="I43" i="5"/>
  <c r="E43" i="5"/>
  <c r="K21" i="5"/>
  <c r="E36" i="5"/>
  <c r="G21" i="5"/>
  <c r="E21" i="5"/>
  <c r="G43" i="5"/>
  <c r="F84" i="5"/>
  <c r="F83" i="5" s="1"/>
  <c r="I85" i="5"/>
  <c r="E105" i="5"/>
  <c r="G15" i="5"/>
  <c r="E15" i="5"/>
  <c r="K43" i="5"/>
  <c r="E25" i="5"/>
  <c r="G105" i="5"/>
  <c r="G25" i="5"/>
  <c r="I27" i="5"/>
  <c r="I36" i="5"/>
  <c r="G85" i="5"/>
  <c r="H84" i="5"/>
  <c r="H83" i="5" s="1"/>
  <c r="K84" i="5" l="1"/>
  <c r="I83" i="5"/>
  <c r="I84" i="5"/>
  <c r="G84" i="5"/>
  <c r="G7" i="5"/>
  <c r="K7" i="5"/>
  <c r="I7" i="5"/>
  <c r="C5" i="5"/>
  <c r="E84" i="5"/>
  <c r="K83" i="5" l="1"/>
  <c r="K6" i="5"/>
  <c r="E83" i="5"/>
  <c r="G6" i="5"/>
  <c r="G83" i="5"/>
  <c r="I6" i="5"/>
  <c r="E6" i="5"/>
  <c r="J5" i="5"/>
  <c r="H5" i="5"/>
  <c r="F5" i="5"/>
  <c r="D5" i="5"/>
  <c r="E5" i="5" s="1"/>
  <c r="K5" i="5" l="1"/>
  <c r="G5" i="5"/>
  <c r="I5" i="5"/>
</calcChain>
</file>

<file path=xl/sharedStrings.xml><?xml version="1.0" encoding="utf-8"?>
<sst xmlns="http://schemas.openxmlformats.org/spreadsheetml/2006/main" count="214" uniqueCount="209">
  <si>
    <t>Единый налог на вмененный доход для отдельных видов деятельности</t>
  </si>
  <si>
    <t>Единый сельскохозяйственный налог</t>
  </si>
  <si>
    <t>Прогноз</t>
  </si>
  <si>
    <t>Оценка                                                                                                       2018 год</t>
  </si>
  <si>
    <t>182 1 01 02010 01 0000 110</t>
  </si>
  <si>
    <t>182 1 01 02020 01 0000 110</t>
  </si>
  <si>
    <t>182 1 01 02030 01 0000 110</t>
  </si>
  <si>
    <t>182 1 05 01011 01 0000 110</t>
  </si>
  <si>
    <t>Налог, взимаемый с налогоплательщиков, выбравших в качестве объекта налогообложения доходы</t>
  </si>
  <si>
    <t>182 1 05 02010 02 0000 110</t>
  </si>
  <si>
    <t>182 1 05 03010 01 0000 110</t>
  </si>
  <si>
    <t>182 1 05 04020 02 0000 110</t>
  </si>
  <si>
    <t>Налог, взимаемый в связи с применением патентной системы налогообложения, зачисляемый в бюджеты муниципальных районов</t>
  </si>
  <si>
    <t>182 1 06 06033 05 0000 110</t>
  </si>
  <si>
    <t>Земельный налог с организаций, обладающих земельным участком, расположенным в границах межселенных территорий</t>
  </si>
  <si>
    <t>182 1 06 06043 05 0000 110</t>
  </si>
  <si>
    <t>Земельный налог с физических лиц, обладающих земельным участком, расположенным в границах межселенных территорий</t>
  </si>
  <si>
    <t>182 1 08 03010 01 0000 110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</si>
  <si>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</si>
  <si>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005 1 11 05013 05 0000 120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</si>
  <si>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</si>
  <si>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005 1 11 05013 13 0000 120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</si>
  <si>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</si>
  <si>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042 1 11 05025 05 0000 120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</si>
  <si>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</si>
  <si>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</si>
  <si>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сдачи в аренду имущества, составляющего казну муниципальных районов (за исключением земельных участков)</t>
  </si>
  <si>
    <t>042 1 11 09045 05 0000 120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</si>
  <si>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</si>
  <si>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048 1 12 01010 01 0000 120</t>
  </si>
  <si>
    <t>Плата за выбросы загрязняющих веществ в атмосферный воздух стационарными объектами</t>
  </si>
  <si>
    <t>048 1 12 01030 01 0000 120</t>
  </si>
  <si>
    <t>Плата за сбросы загрязняющих веществ в водные объекты</t>
  </si>
  <si>
    <t>048 1 12 01041 01 0000 120</t>
  </si>
  <si>
    <t>Плата за размещение отходов производства</t>
  </si>
  <si>
    <t>048 1 12 01070 01 0000 120</t>
  </si>
  <si>
    <t>Плата за выбросы загрязняющих веществ, образующихся при сжигании на факельных установках и (или) рассеивании попутного нефтяного газа</t>
  </si>
  <si>
    <t>034 1 13 01995 05 0000 130</t>
  </si>
  <si>
    <t xml:space="preserve">Прочие доходы от оказания платных услуг (работ) получателями средств бюджетов муниципальных районов </t>
  </si>
  <si>
    <t>Доходы, поступающие в порядке возмещения расходов, понесенных в связи с эксплуатацией имущества муниципальных районов</t>
  </si>
  <si>
    <t>Прочие доходы от компенсации затрат бюджетов муниципальных районов</t>
  </si>
  <si>
    <t>005 1 14 06013 05 0000 430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</si>
  <si>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</si>
  <si>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Cубвенции местным бюджетам на осуществление отдельных государственных полномочий Ненецкого автономного округа в сфере деятельности по профилактике безнадзорности и правонарушений несовершеннолетних</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</si>
  <si>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</si>
  <si>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</si>
  <si>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Код бюджетной классификации Российской Федерации</t>
  </si>
  <si>
    <t>Наименование статьи дохода</t>
  </si>
  <si>
    <t>ВСЕГО ДОХОДОВ</t>
  </si>
  <si>
    <t>000 8 50 00000 00 0000 000</t>
  </si>
  <si>
    <t>000 1 00 00000 00 0000 000</t>
  </si>
  <si>
    <t>Налоговые и неналоговые доходы</t>
  </si>
  <si>
    <t>000 1 01 00000 00 0000 000</t>
  </si>
  <si>
    <t>Налоги на прибыль, доходы</t>
  </si>
  <si>
    <t>000 1 05 00000 00 0000 000</t>
  </si>
  <si>
    <t>Налоги на совокупный доход</t>
  </si>
  <si>
    <t>000 1 06 00000 00 0000 000</t>
  </si>
  <si>
    <t>Налоги на имущество</t>
  </si>
  <si>
    <t>000 1 08 00000 00 0000 000</t>
  </si>
  <si>
    <t>000 1 11 00000 00 0000 000</t>
  </si>
  <si>
    <t>Доходы от использования имущества, находящегося в государственной и муниципальной собственности</t>
  </si>
  <si>
    <t>034 111 05035 05 0000 120</t>
  </si>
  <si>
    <t>042 111 05075 05 0000 120</t>
  </si>
  <si>
    <t>000 1 12 00000 00 0000 000</t>
  </si>
  <si>
    <t>Платежи при пользовании природными ресурсами</t>
  </si>
  <si>
    <t>048 1 12 01000 01 0000 120</t>
  </si>
  <si>
    <t>Плата за негативное воздействие на окружающую среду</t>
  </si>
  <si>
    <t>000 113 00000 00 0000 000</t>
  </si>
  <si>
    <t>000 1 13 01000 00 0000 130</t>
  </si>
  <si>
    <t xml:space="preserve">Доходы от оказания платных услуг (работ) </t>
  </si>
  <si>
    <t>000 1 13 02000 00 0000 130</t>
  </si>
  <si>
    <t>Доходы от компенсации затрат государства</t>
  </si>
  <si>
    <t>034 113 02065 05 0000 130</t>
  </si>
  <si>
    <t>034 113 02995 05 0000 130</t>
  </si>
  <si>
    <t>000 1 14 00000 00 0000 000</t>
  </si>
  <si>
    <t>Доходы от продажи материальных и нематериальных активов</t>
  </si>
  <si>
    <t>000 1 16 00000 00 0000 000</t>
  </si>
  <si>
    <t>Штрафы, санкции, возмещение ущерба</t>
  </si>
  <si>
    <t>000 2 00 00000 00 0000 000</t>
  </si>
  <si>
    <t xml:space="preserve">Безвозмездные поступления </t>
  </si>
  <si>
    <t>000 2 02 00000 00 0000 000</t>
  </si>
  <si>
    <t>Безвозмездные поступления от других бюджетов бюджетной системы Российской Федерации</t>
  </si>
  <si>
    <t>Субсидии бюджетам бюджетной системы Российской Федерации (межбюджетные субсидии)</t>
  </si>
  <si>
    <t>Прочие субсидии бюджетам муниципальных районов</t>
  </si>
  <si>
    <t>Субвенции бюджетам бюджетной системы Российской Федерации</t>
  </si>
  <si>
    <t>Субвенции бюджетам муниципальных районов на выполнение передаваемых полномочий субъектов Российской Федерации, в том числе:</t>
  </si>
  <si>
    <t>Иные межбюджетные трансферты</t>
  </si>
  <si>
    <t>000 2 19 00000 00 0000 000</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</si>
  <si>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</si>
  <si>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</si>
  <si>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182 1 06 01030 05 0000 110</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</si>
  <si>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</si>
  <si>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Государственная пошлина</t>
  </si>
  <si>
    <t>034 1 11 07015 05 0000 120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</si>
  <si>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</si>
  <si>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042 113 02995 05 0000 130</t>
  </si>
  <si>
    <t>005 1 14 06013 13 0000 430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</si>
  <si>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</si>
  <si>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000 2 18 00000 00 0000 000</t>
  </si>
  <si>
    <t xml:space="preserve">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 </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</si>
  <si>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</si>
  <si>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Доходы от оказания платных услуг и компенсации затрат государства</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</si>
  <si>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</si>
  <si>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Субсидии местным бюджетам на софинансирование расходных обязательств по участию в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t>
  </si>
  <si>
    <t>000 2 02 20000 00 0000 150</t>
  </si>
  <si>
    <t>000 2 02 29999 05 0000 150</t>
  </si>
  <si>
    <t>034 2 02 29999 05 0000 150</t>
  </si>
  <si>
    <t>000 2 02 30000 00 0000 150</t>
  </si>
  <si>
    <t>000 2 02 30024 05 0000 150</t>
  </si>
  <si>
    <t>034 2 02 30024 05 0000 150</t>
  </si>
  <si>
    <t>034 2 02 35120 05 0000 150</t>
  </si>
  <si>
    <t>000 2 02 40000 00 0000 150</t>
  </si>
  <si>
    <t>046 2 02 40014 05 0000 150</t>
  </si>
  <si>
    <t>000 2 18 00000 05 0000 150</t>
  </si>
  <si>
    <t>034 2 18 60010 05 0000 150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</si>
  <si>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</si>
  <si>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000 2 19 00000 05 0000 150</t>
  </si>
  <si>
    <t>034 2 19 60010 05 0000 150</t>
  </si>
  <si>
    <t>010 1 16 01053 01 0000 140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</si>
  <si>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</si>
  <si>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010 1 16 01063 01 0000 140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</si>
  <si>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</si>
  <si>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</si>
  <si>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</si>
  <si>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</si>
  <si>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</si>
  <si>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046 1 16 01157 01 0000 140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</si>
  <si>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муниципального образования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</si>
  <si>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</si>
  <si>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010 1 16 01203 01 0000 140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</si>
  <si>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</si>
  <si>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034 1 16 07010 05 0000 140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</si>
  <si>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</si>
  <si>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034 1 16 07090 05 0000 140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</si>
  <si>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</si>
  <si>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</si>
  <si>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048 1 16 10123 01 0000 140</t>
  </si>
  <si>
    <t>188 1 16 10123 01 0000 140</t>
  </si>
  <si>
    <t>019 1 16 11050 01 0000 140</t>
  </si>
  <si>
    <t>2024 год</t>
  </si>
  <si>
    <t>042 1 14 02053 05 0000 410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</si>
  <si>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</si>
  <si>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010 1 16 01073 01 0000 140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</si>
  <si>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</si>
  <si>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</si>
  <si>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048 1 16 11050 01 0000 140</t>
  </si>
  <si>
    <t>182 1 01 02080 01 0000 110</t>
  </si>
  <si>
    <t>042 1 11 09080 05 0000 120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</si>
  <si>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</si>
  <si>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2025 год</t>
  </si>
  <si>
    <t>040 1 16 01154 01 0000 140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</si>
  <si>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</si>
  <si>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042 1 14 06025 05 0000 430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</si>
  <si>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</si>
  <si>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009 1 16 01053 01 0000 140</t>
  </si>
  <si>
    <t>009 1 16 01063 01 0000 140</t>
  </si>
  <si>
    <t>009 1 16 01083 01 0000 140</t>
  </si>
  <si>
    <t>009 1 16 01133 01 0000 140</t>
  </si>
  <si>
    <t>009 1 16 01143 01 0000 140</t>
  </si>
  <si>
    <t>009 1 16 01173 01 0000 140</t>
  </si>
  <si>
    <t>009 1 16 01193 01 0000 140</t>
  </si>
  <si>
    <t>009 1 16 01203 01 0000 140</t>
  </si>
  <si>
    <t>000 2 02 20077 05 0000 150</t>
  </si>
  <si>
    <t>Субсидии бюджетам муниципальных районов на софинансирование капитальных вложений в объекты муниципальной собственности</t>
  </si>
  <si>
    <t>034 2 02 20077 05 0000 150</t>
  </si>
  <si>
    <t>Субсидии местным бюджетам на софинансирование расходных обязательств по организации в границах поселений, городского округа электро-, тепло- и водоснабжения населения, водоотведения в части подготовки объектов коммунальной инфраструктуры к осенне-зимнему периоду</t>
  </si>
  <si>
    <t>2026 год</t>
  </si>
  <si>
    <t>сумма, 
тыс. руб.</t>
  </si>
  <si>
    <t>темп роста (снижения) 
к прогнозу 
2025 года, 
%</t>
  </si>
  <si>
    <t>048 1 12 01042 01 0000 120</t>
  </si>
  <si>
    <t>Плата за размещение твердых коммунальных отходов</t>
  </si>
  <si>
    <t>009 1 16 01153 01 0000 140</t>
  </si>
  <si>
    <t>182 1 01 02130 01 0000 110</t>
  </si>
  <si>
    <t>182 1 01 02140 01 0000 110</t>
  </si>
  <si>
    <t>009 1 16 01073 01 0000 140</t>
  </si>
  <si>
    <t>034 1 16 11050 01 0000 140</t>
  </si>
  <si>
    <t>034 2 02 49999 05 0000 150</t>
  </si>
  <si>
    <t>Прочие межбюджетные трансферты, передаваемые бюджетам муниципальных районов</t>
  </si>
  <si>
    <t>046 1 16 01154 01 0000 140</t>
  </si>
  <si>
    <t>Сведения о доходах районного бюджета по видам доходов на 2025 год и плановый период 2026-2027 годов в сравнении с ожидаемым исполнением за 2024 год и отчетом за 2023 год</t>
  </si>
  <si>
    <t>Исполнение 
за 2023 год, 
тыс. руб.</t>
  </si>
  <si>
    <t>2027 год</t>
  </si>
  <si>
    <t>000 1 01 02000 01 0000 110</t>
  </si>
  <si>
    <t>Налог на доходы физических лиц</t>
  </si>
  <si>
    <t>182 1 05 01021 01 0000 110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</si>
  <si>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</si>
  <si>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046 113 02995 05 0000 130</t>
  </si>
  <si>
    <t>009 1 16 01103 01 0000 140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</si>
  <si>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</si>
  <si>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048 1 16 11130 01 0000 140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</si>
  <si>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</si>
  <si>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Платежи по искам о возмещении вреда, причиненного почвам, а также платежи, уплачиваемые при добровольном возмещении вреда, причиненного почвам, подлежащие зачислению в бюджет муниципального образования (за исключением вреда, причиненного на особо охраняемых природных территориях)</t>
  </si>
  <si>
    <t>000 2 07 00000 00 0000 000</t>
  </si>
  <si>
    <t>Прочие безвозмездные поступления</t>
  </si>
  <si>
    <t>000 2 07 05000 05 0000 150</t>
  </si>
  <si>
    <t>Прочие безвозмездные поступления в бюджеты муниципальных районов</t>
  </si>
  <si>
    <t>041 2 07 05030 05 0000 150</t>
  </si>
  <si>
    <t>040 2 18 60010 05 0000 150</t>
  </si>
  <si>
    <t>046 2 19 60010 05 0000 150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</si>
  <si>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</si>
  <si>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</si>
  <si>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</si>
  <si>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</si>
  <si>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</si>
  <si>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</si>
  <si>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Субсидии на оказание финансовой помощи бюджетам муниципальных образований на строительство (приобретение) объектов муниципальной собственности в целях предоставления жилых помещений гражданам по договорам социального найма, и на формирование специализированного жилищного фонда в рамках государственной программы Ненецкого автономного округа "Обеспечение доступным и комфортным жильем и коммунальными услугами граждан, проживающих в Ненецком автономном округе"</t>
  </si>
  <si>
    <t>темп роста (снижения) 
к 2023 году, 
%</t>
  </si>
  <si>
    <t>темп роста (снижения) 
к оценке 
2024 года, 
%</t>
  </si>
  <si>
    <t>темп роста (снижения) 
к прогнозу 
2026 года,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</si>
</sst>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0.0"/>
    <numFmt numFmtId="165" formatCode="_-* #,##0.0\ _₽_-;\-* #,##0.0\ _₽_-;_-* &quot;-&quot;?\ _₽_-;_-@_-"/>
  </numFmts>
  <fonts count="10" x14ac:knownFonts="1">
    <font>
      <sz val="11"/>
      <color theme="1"/>
      <name val="Calibri"/>
      <family val="2"/>
      <charset val="204"/>
      <scheme val="minor"/>
    </font>
    <font>
      <sz val="11"/>
      <color rgb="FFFF0000"/>
      <name val="Times New Roman"/>
      <family val="1"/>
      <charset val="204"/>
    </font>
    <font>
      <b/>
      <sz val="11"/>
      <color rgb="FFFF0000"/>
      <name val="Times New Roman"/>
      <family val="1"/>
      <charset val="204"/>
    </font>
    <font>
      <sz val="11"/>
      <name val="Times New Roman"/>
      <family val="1"/>
      <charset val="204"/>
    </font>
    <font>
      <sz val="10"/>
      <name val="Arial"/>
      <family val="2"/>
      <charset val="204"/>
    </font>
    <font>
      <sz val="10"/>
      <name val="Arial Cyr"/>
      <charset val="204"/>
    </font>
    <font>
      <b/>
      <sz val="11"/>
      <name val="Times New Roman"/>
      <family val="1"/>
      <charset val="204"/>
    </font>
    <font>
      <sz val="12"/>
      <name val="Times New Roman"/>
      <family val="1"/>
      <charset val="204"/>
    </font>
    <font>
      <b/>
      <sz val="13"/>
      <name val="Times New Roman"/>
      <family val="1"/>
      <charset val="204"/>
    </font>
    <font>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xf numFmtId="0" fontId="4" fillId="0" borderId="0"/>
    <xf numFmtId="0" fontId="5" fillId="0" borderId="0"/>
    <xf numFmtId="43" fontId="9" fillId="0" borderId="0" applyFont="0" applyFill="0" applyBorder="0" applyAlignment="0" applyProtection="0"/>
  </cellStyleXfs>
  <cellXfs count="38">
    <xf numFmtId="0" fontId="0" fillId="0" borderId="0" xfId="0"/>
    <xf numFmtId="0" fontId="1" fillId="0" borderId="0" xfId="0" applyFont="1"/>
    <xf numFmtId="0" fontId="1" fillId="0" borderId="0" xfId="0" applyFont="1" applyBorder="1" applyAlignment="1">
      <alignment wrapText="1"/>
    </xf>
    <xf numFmtId="0" fontId="1" fillId="0" borderId="0" xfId="0" applyFont="1" applyAlignment="1">
      <alignment wrapText="1"/>
    </xf>
    <xf numFmtId="0" fontId="2" fillId="0" borderId="0" xfId="0" applyFont="1"/>
    <xf numFmtId="0" fontId="6" fillId="0" borderId="0" xfId="0" applyFont="1"/>
    <xf numFmtId="0" fontId="1" fillId="2" borderId="0" xfId="0" applyFont="1" applyFill="1"/>
    <xf numFmtId="0" fontId="2" fillId="0" borderId="0" xfId="0" applyFont="1" applyFill="1"/>
    <xf numFmtId="0" fontId="6" fillId="0" borderId="1" xfId="0" applyFont="1" applyFill="1" applyBorder="1" applyAlignment="1">
      <alignment horizontal="center"/>
    </xf>
    <xf numFmtId="0" fontId="6" fillId="0" borderId="1" xfId="0" applyFont="1" applyFill="1" applyBorder="1" applyAlignment="1">
      <alignment horizontal="left"/>
    </xf>
    <xf numFmtId="165" fontId="6" fillId="0" borderId="1" xfId="0" applyNumberFormat="1" applyFont="1" applyFill="1" applyBorder="1" applyAlignment="1">
      <alignment horizontal="center" wrapText="1"/>
    </xf>
    <xf numFmtId="0" fontId="3" fillId="0" borderId="1" xfId="0" applyFont="1" applyFill="1" applyBorder="1" applyAlignment="1">
      <alignment horizontal="center"/>
    </xf>
    <xf numFmtId="165" fontId="3" fillId="0" borderId="1" xfId="0" applyNumberFormat="1" applyFont="1" applyFill="1" applyBorder="1" applyAlignment="1">
      <alignment horizontal="center" wrapText="1"/>
    </xf>
    <xf numFmtId="0" fontId="6" fillId="0" borderId="1" xfId="0" applyFont="1" applyFill="1" applyBorder="1" applyAlignment="1">
      <alignment horizontal="left" wrapText="1"/>
    </xf>
    <xf numFmtId="0" fontId="6" fillId="0" borderId="1" xfId="1" applyFont="1" applyFill="1" applyBorder="1" applyAlignment="1">
      <alignment horizontal="center"/>
    </xf>
    <xf numFmtId="0" fontId="3" fillId="0" borderId="1" xfId="1" applyFont="1" applyFill="1" applyBorder="1" applyAlignment="1">
      <alignment horizontal="center"/>
    </xf>
    <xf numFmtId="0" fontId="6" fillId="0" borderId="1" xfId="2" applyFont="1" applyFill="1" applyBorder="1" applyAlignment="1">
      <alignment horizontal="left" wrapText="1"/>
    </xf>
    <xf numFmtId="0" fontId="3" fillId="0" borderId="1" xfId="2" applyFont="1" applyFill="1" applyBorder="1" applyAlignment="1">
      <alignment horizontal="left" wrapText="1"/>
    </xf>
    <xf numFmtId="0" fontId="6" fillId="0" borderId="1" xfId="0" applyFont="1" applyFill="1" applyBorder="1" applyAlignment="1" applyProtection="1">
      <alignment horizontal="left" wrapText="1"/>
    </xf>
    <xf numFmtId="0" fontId="3" fillId="0" borderId="1" xfId="1" applyNumberFormat="1" applyFont="1" applyFill="1" applyBorder="1" applyAlignment="1" applyProtection="1">
      <alignment horizontal="left" wrapText="1"/>
    </xf>
    <xf numFmtId="164" fontId="3" fillId="0" borderId="1" xfId="0" applyNumberFormat="1" applyFont="1" applyFill="1" applyBorder="1" applyAlignment="1" applyProtection="1">
      <alignment horizontal="left" wrapText="1"/>
      <protection locked="0"/>
    </xf>
    <xf numFmtId="165" fontId="3" fillId="0" borderId="1" xfId="0" applyNumberFormat="1" applyFont="1" applyFill="1" applyBorder="1"/>
    <xf numFmtId="165" fontId="3" fillId="0" borderId="1" xfId="0" applyNumberFormat="1" applyFont="1" applyFill="1" applyBorder="1" applyAlignment="1">
      <alignment horizontal="right"/>
    </xf>
    <xf numFmtId="165" fontId="3" fillId="0" borderId="1" xfId="3" applyNumberFormat="1" applyFont="1" applyFill="1" applyBorder="1" applyAlignment="1">
      <alignment horizontal="right"/>
    </xf>
    <xf numFmtId="0" fontId="3" fillId="0" borderId="1" xfId="0" applyFont="1" applyFill="1" applyBorder="1" applyAlignment="1">
      <alignment horizontal="left" wrapText="1"/>
    </xf>
    <xf numFmtId="0" fontId="7" fillId="0" borderId="1" xfId="0" applyFont="1" applyFill="1" applyBorder="1" applyAlignment="1">
      <alignment horizontal="center" vertical="center" wrapText="1"/>
    </xf>
    <xf numFmtId="0" fontId="3" fillId="0" borderId="1" xfId="0" applyFont="1" applyFill="1" applyBorder="1" applyAlignment="1">
      <alignment horizontal="left"/>
    </xf>
    <xf numFmtId="0" fontId="3" fillId="0" borderId="2" xfId="0" applyFont="1" applyFill="1" applyBorder="1" applyAlignment="1" applyProtection="1">
      <alignment horizontal="left" vertical="center" wrapText="1"/>
    </xf>
    <xf numFmtId="0" fontId="3" fillId="0" borderId="3" xfId="0" applyFont="1" applyFill="1" applyBorder="1" applyAlignment="1" applyProtection="1">
      <alignment horizontal="left" vertical="center" wrapText="1"/>
    </xf>
    <xf numFmtId="0" fontId="7" fillId="0" borderId="1" xfId="0"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2" xfId="2" applyFont="1" applyFill="1" applyBorder="1" applyAlignment="1">
      <alignment horizontal="left" vertical="center" wrapText="1"/>
    </xf>
    <xf numFmtId="0" fontId="3" fillId="0" borderId="3" xfId="2" applyFont="1" applyFill="1" applyBorder="1" applyAlignment="1">
      <alignment horizontal="left" vertical="center" wrapText="1"/>
    </xf>
    <xf numFmtId="0" fontId="8" fillId="0" borderId="0" xfId="0" applyFont="1" applyFill="1" applyAlignment="1">
      <alignment horizontal="center" vertical="center" wrapText="1"/>
    </xf>
    <xf numFmtId="0" fontId="7" fillId="0" borderId="1" xfId="0" applyFont="1" applyFill="1" applyBorder="1" applyAlignment="1">
      <alignment horizontal="center" vertical="center" wrapText="1"/>
    </xf>
  </cellXfs>
  <cellStyles count="4">
    <cellStyle name="Обычный" xfId="0" builtinId="0"/>
    <cellStyle name="Обычный_Лист1" xfId="1"/>
    <cellStyle name="Обычный_Лист3" xfId="2"/>
    <cellStyle name="Финансовый" xfId="3"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08"/>
  <sheetViews>
    <sheetView tabSelected="1" zoomScaleNormal="100" zoomScaleSheetLayoutView="100" workbookViewId="0">
      <pane ySplit="4" topLeftCell="A102" activePane="bottomLeft" state="frozen"/>
      <selection pane="bottomLeft" activeCell="B107" sqref="B107:B108"/>
    </sheetView>
  </sheetViews>
  <sheetFormatPr defaultColWidth="9.140625" defaultRowHeight="15" x14ac:dyDescent="0.25"/>
  <cols>
    <col min="1" max="1" width="24.140625" style="3" customWidth="1"/>
    <col min="2" max="2" width="68.7109375" style="3" customWidth="1"/>
    <col min="3" max="4" width="14" style="6" customWidth="1"/>
    <col min="5" max="5" width="12.28515625" style="6" customWidth="1"/>
    <col min="6" max="6" width="14" style="6" customWidth="1"/>
    <col min="7" max="7" width="12.28515625" style="6" customWidth="1"/>
    <col min="8" max="8" width="14" style="6" customWidth="1"/>
    <col min="9" max="9" width="12.28515625" style="6" customWidth="1"/>
    <col min="10" max="10" width="14" style="6" customWidth="1"/>
    <col min="11" max="11" width="12.28515625" style="6" customWidth="1"/>
    <col min="12" max="16384" width="9.140625" style="1"/>
  </cols>
  <sheetData>
    <row r="1" spans="1:13" ht="30" customHeight="1" x14ac:dyDescent="0.25">
      <c r="A1" s="36" t="s">
        <v>179</v>
      </c>
      <c r="B1" s="36"/>
      <c r="C1" s="36"/>
      <c r="D1" s="36"/>
      <c r="E1" s="36"/>
      <c r="F1" s="36"/>
      <c r="G1" s="36"/>
      <c r="H1" s="36"/>
      <c r="I1" s="36"/>
      <c r="J1" s="36"/>
      <c r="K1" s="36"/>
    </row>
    <row r="2" spans="1:13" ht="15" customHeight="1" x14ac:dyDescent="0.25">
      <c r="A2" s="37" t="s">
        <v>46</v>
      </c>
      <c r="B2" s="37" t="s">
        <v>47</v>
      </c>
      <c r="C2" s="37" t="s">
        <v>180</v>
      </c>
      <c r="D2" s="37" t="s">
        <v>3</v>
      </c>
      <c r="E2" s="37"/>
      <c r="F2" s="29" t="s">
        <v>2</v>
      </c>
      <c r="G2" s="29"/>
      <c r="H2" s="29"/>
      <c r="I2" s="29"/>
      <c r="J2" s="29"/>
      <c r="K2" s="29"/>
    </row>
    <row r="3" spans="1:13" ht="15" customHeight="1" x14ac:dyDescent="0.25">
      <c r="A3" s="37"/>
      <c r="B3" s="37"/>
      <c r="C3" s="37"/>
      <c r="D3" s="29" t="s">
        <v>139</v>
      </c>
      <c r="E3" s="29"/>
      <c r="F3" s="29" t="s">
        <v>149</v>
      </c>
      <c r="G3" s="29"/>
      <c r="H3" s="29" t="s">
        <v>166</v>
      </c>
      <c r="I3" s="29"/>
      <c r="J3" s="29" t="s">
        <v>181</v>
      </c>
      <c r="K3" s="29"/>
    </row>
    <row r="4" spans="1:13" ht="75" customHeight="1" x14ac:dyDescent="0.25">
      <c r="A4" s="37"/>
      <c r="B4" s="37"/>
      <c r="C4" s="37"/>
      <c r="D4" s="25" t="s">
        <v>167</v>
      </c>
      <c r="E4" s="25" t="s">
        <v>206</v>
      </c>
      <c r="F4" s="25" t="s">
        <v>167</v>
      </c>
      <c r="G4" s="25" t="s">
        <v>207</v>
      </c>
      <c r="H4" s="25" t="s">
        <v>167</v>
      </c>
      <c r="I4" s="25" t="s">
        <v>168</v>
      </c>
      <c r="J4" s="25" t="s">
        <v>167</v>
      </c>
      <c r="K4" s="25" t="s">
        <v>208</v>
      </c>
      <c r="L4" s="2"/>
      <c r="M4" s="2"/>
    </row>
    <row r="5" spans="1:13" s="7" customFormat="1" ht="14.25" x14ac:dyDescent="0.2">
      <c r="A5" s="8" t="s">
        <v>49</v>
      </c>
      <c r="B5" s="13" t="s">
        <v>48</v>
      </c>
      <c r="C5" s="10">
        <f>C6+C83</f>
        <v>1762960.9000000001</v>
      </c>
      <c r="D5" s="10">
        <f>D6+D83</f>
        <v>1755530.5</v>
      </c>
      <c r="E5" s="10">
        <f>IF(C5=0,0,D5/C5*100)</f>
        <v>99.578527237898456</v>
      </c>
      <c r="F5" s="10">
        <f>F6+F83</f>
        <v>1801719.6000000003</v>
      </c>
      <c r="G5" s="10">
        <f>IF(D5=0,0,F5/D5*100)</f>
        <v>102.63106223446418</v>
      </c>
      <c r="H5" s="10">
        <f>H6+H83</f>
        <v>1878395.8</v>
      </c>
      <c r="I5" s="10">
        <f>IF(F5=0,0,H5/F5*100)</f>
        <v>104.25572325460631</v>
      </c>
      <c r="J5" s="10">
        <f>J6+J83</f>
        <v>1984031.4</v>
      </c>
      <c r="K5" s="10">
        <f>IF(H5=0,0,J5/H5*100)</f>
        <v>105.62371359646352</v>
      </c>
    </row>
    <row r="6" spans="1:13" s="4" customFormat="1" ht="14.25" x14ac:dyDescent="0.2">
      <c r="A6" s="8" t="s">
        <v>50</v>
      </c>
      <c r="B6" s="9" t="s">
        <v>51</v>
      </c>
      <c r="C6" s="10">
        <f>C7+C15+C21+C25+C27+C36+C43+C51+C56</f>
        <v>1676329.8</v>
      </c>
      <c r="D6" s="10">
        <f>D7+D15+D21+D25+D27+D36+D43+D51+D56</f>
        <v>1719646.6</v>
      </c>
      <c r="E6" s="10">
        <f t="shared" ref="E6:E57" si="0">IF(C6=0,0,D6/C6*100)</f>
        <v>102.58402612660112</v>
      </c>
      <c r="F6" s="10">
        <f>F7+F15+F21+F25+F27+F36+F43+F51+F56</f>
        <v>1757931.3000000003</v>
      </c>
      <c r="G6" s="10">
        <f t="shared" ref="G6:G57" si="1">IF(D6=0,0,F6/D6*100)</f>
        <v>102.22631208063333</v>
      </c>
      <c r="H6" s="10">
        <f>H7+H15+H21+H25+H27+H36+H43+H51+H56</f>
        <v>1863594.4000000001</v>
      </c>
      <c r="I6" s="10">
        <f t="shared" ref="I6:I57" si="2">IF(F6=0,0,H6/F6*100)</f>
        <v>106.01065013177704</v>
      </c>
      <c r="J6" s="10">
        <f>J7+J15+J21+J25+J27+J36+J43+J51+J56</f>
        <v>1968940.4</v>
      </c>
      <c r="K6" s="10">
        <f t="shared" ref="K6:K57" si="3">IF(H6=0,0,J6/H6*100)</f>
        <v>105.65283948052215</v>
      </c>
    </row>
    <row r="7" spans="1:13" s="4" customFormat="1" ht="14.25" x14ac:dyDescent="0.2">
      <c r="A7" s="8" t="s">
        <v>52</v>
      </c>
      <c r="B7" s="9" t="s">
        <v>53</v>
      </c>
      <c r="C7" s="10">
        <f>C8</f>
        <v>885809.9</v>
      </c>
      <c r="D7" s="10">
        <f>D8</f>
        <v>972389.89999999991</v>
      </c>
      <c r="E7" s="10">
        <f>IF(C7=0,0,D7/C7*100)</f>
        <v>109.77410615979792</v>
      </c>
      <c r="F7" s="10">
        <f>F8</f>
        <v>1039726</v>
      </c>
      <c r="G7" s="10">
        <f t="shared" si="1"/>
        <v>106.9248045459954</v>
      </c>
      <c r="H7" s="10">
        <f>H8</f>
        <v>1119785.1000000001</v>
      </c>
      <c r="I7" s="10">
        <f t="shared" si="2"/>
        <v>107.70001904347876</v>
      </c>
      <c r="J7" s="10">
        <f>J8</f>
        <v>1194810.7</v>
      </c>
      <c r="K7" s="10">
        <f t="shared" si="3"/>
        <v>106.69999984818514</v>
      </c>
    </row>
    <row r="8" spans="1:13" x14ac:dyDescent="0.25">
      <c r="A8" s="11" t="s">
        <v>182</v>
      </c>
      <c r="B8" s="26" t="s">
        <v>183</v>
      </c>
      <c r="C8" s="12">
        <f>SUM(C9:C14)</f>
        <v>885809.9</v>
      </c>
      <c r="D8" s="12">
        <f>SUM(D9:D14)</f>
        <v>972389.89999999991</v>
      </c>
      <c r="E8" s="12">
        <f>IF(C8=0,0,D8/C8*100)</f>
        <v>109.77410615979792</v>
      </c>
      <c r="F8" s="12">
        <v>1039726</v>
      </c>
      <c r="G8" s="12">
        <f t="shared" si="1"/>
        <v>106.9248045459954</v>
      </c>
      <c r="H8" s="12">
        <v>1119785.1000000001</v>
      </c>
      <c r="I8" s="12">
        <f t="shared" si="2"/>
        <v>107.70001904347876</v>
      </c>
      <c r="J8" s="12">
        <v>1194810.7</v>
      </c>
      <c r="K8" s="12">
        <f t="shared" si="3"/>
        <v>106.69999984818514</v>
      </c>
    </row>
    <row r="9" spans="1:13" ht="166.9" customHeight="1" x14ac:dyDescent="0.25">
      <c r="A9" s="11" t="s">
        <v>4</v>
      </c>
      <c r="B9" s="24" t="s">
        <v>199</v>
      </c>
      <c r="C9" s="12">
        <v>869520.3</v>
      </c>
      <c r="D9" s="12">
        <v>955122.4</v>
      </c>
      <c r="E9" s="12">
        <f>IF(C9=0,0,D9/C9*100)</f>
        <v>109.84475003056282</v>
      </c>
      <c r="F9" s="12">
        <v>0</v>
      </c>
      <c r="G9" s="12">
        <f t="shared" si="1"/>
        <v>0</v>
      </c>
      <c r="H9" s="12">
        <v>0</v>
      </c>
      <c r="I9" s="12">
        <f t="shared" si="2"/>
        <v>0</v>
      </c>
      <c r="J9" s="12">
        <v>0</v>
      </c>
      <c r="K9" s="12">
        <f t="shared" si="3"/>
        <v>0</v>
      </c>
    </row>
    <row r="10" spans="1:13" ht="150" x14ac:dyDescent="0.25">
      <c r="A10" s="11" t="s">
        <v>5</v>
      </c>
      <c r="B10" s="24" t="s">
        <v>200</v>
      </c>
      <c r="C10" s="12">
        <v>-211.5</v>
      </c>
      <c r="D10" s="12">
        <v>169.2</v>
      </c>
      <c r="E10" s="12">
        <f>IF(C10=0,0,D10/C10*100)</f>
        <v>-80</v>
      </c>
      <c r="F10" s="12">
        <v>0</v>
      </c>
      <c r="G10" s="12">
        <f t="shared" si="1"/>
        <v>0</v>
      </c>
      <c r="H10" s="12">
        <v>0</v>
      </c>
      <c r="I10" s="12">
        <f t="shared" si="2"/>
        <v>0</v>
      </c>
      <c r="J10" s="12">
        <v>0</v>
      </c>
      <c r="K10" s="12">
        <f t="shared" si="3"/>
        <v>0</v>
      </c>
    </row>
    <row r="11" spans="1:13" ht="120" x14ac:dyDescent="0.25">
      <c r="A11" s="11" t="s">
        <v>6</v>
      </c>
      <c r="B11" s="24" t="s">
        <v>201</v>
      </c>
      <c r="C11" s="12">
        <v>1864.1</v>
      </c>
      <c r="D11" s="12">
        <v>1441.8</v>
      </c>
      <c r="E11" s="12">
        <f>IF(C11=0,0,D11/C11*100)</f>
        <v>77.345635963735845</v>
      </c>
      <c r="F11" s="12">
        <v>0</v>
      </c>
      <c r="G11" s="12">
        <f t="shared" si="1"/>
        <v>0</v>
      </c>
      <c r="H11" s="12">
        <v>0</v>
      </c>
      <c r="I11" s="12">
        <f t="shared" si="2"/>
        <v>0</v>
      </c>
      <c r="J11" s="12">
        <v>0</v>
      </c>
      <c r="K11" s="12">
        <f t="shared" si="3"/>
        <v>0</v>
      </c>
    </row>
    <row r="12" spans="1:13" ht="346.9" customHeight="1" x14ac:dyDescent="0.25">
      <c r="A12" s="11" t="s">
        <v>146</v>
      </c>
      <c r="B12" s="24" t="s">
        <v>202</v>
      </c>
      <c r="C12" s="12">
        <v>11074.9</v>
      </c>
      <c r="D12" s="12">
        <v>9735.1</v>
      </c>
      <c r="E12" s="12">
        <f t="shared" ref="E12:E14" si="4">IF(C12=0,0,D12/C12*100)</f>
        <v>87.902373836332615</v>
      </c>
      <c r="F12" s="12">
        <v>0</v>
      </c>
      <c r="G12" s="12">
        <f t="shared" ref="G12:G14" si="5">IF(D12=0,0,F12/D12*100)</f>
        <v>0</v>
      </c>
      <c r="H12" s="12">
        <v>0</v>
      </c>
      <c r="I12" s="12">
        <f t="shared" ref="I12:I14" si="6">IF(F12=0,0,H12/F12*100)</f>
        <v>0</v>
      </c>
      <c r="J12" s="12">
        <v>0</v>
      </c>
      <c r="K12" s="12">
        <f t="shared" ref="K12:K14" si="7">IF(H12=0,0,J12/H12*100)</f>
        <v>0</v>
      </c>
    </row>
    <row r="13" spans="1:13" ht="90" x14ac:dyDescent="0.25">
      <c r="A13" s="11" t="s">
        <v>172</v>
      </c>
      <c r="B13" s="24" t="s">
        <v>203</v>
      </c>
      <c r="C13" s="12">
        <v>1612.9</v>
      </c>
      <c r="D13" s="12">
        <v>1423.2</v>
      </c>
      <c r="E13" s="12">
        <f t="shared" si="4"/>
        <v>88.238576477152947</v>
      </c>
      <c r="F13" s="12">
        <v>0</v>
      </c>
      <c r="G13" s="12">
        <f t="shared" si="5"/>
        <v>0</v>
      </c>
      <c r="H13" s="12">
        <v>0</v>
      </c>
      <c r="I13" s="12">
        <f t="shared" si="6"/>
        <v>0</v>
      </c>
      <c r="J13" s="12">
        <v>0</v>
      </c>
      <c r="K13" s="12">
        <f t="shared" si="7"/>
        <v>0</v>
      </c>
    </row>
    <row r="14" spans="1:13" ht="90" x14ac:dyDescent="0.25">
      <c r="A14" s="11" t="s">
        <v>173</v>
      </c>
      <c r="B14" s="24" t="s">
        <v>204</v>
      </c>
      <c r="C14" s="12">
        <v>1949.2</v>
      </c>
      <c r="D14" s="12">
        <v>4498.2</v>
      </c>
      <c r="E14" s="12">
        <f t="shared" si="4"/>
        <v>230.77159860455572</v>
      </c>
      <c r="F14" s="12">
        <v>0</v>
      </c>
      <c r="G14" s="12">
        <f t="shared" si="5"/>
        <v>0</v>
      </c>
      <c r="H14" s="12">
        <v>0</v>
      </c>
      <c r="I14" s="12">
        <f t="shared" si="6"/>
        <v>0</v>
      </c>
      <c r="J14" s="12">
        <v>0</v>
      </c>
      <c r="K14" s="12">
        <f t="shared" si="7"/>
        <v>0</v>
      </c>
    </row>
    <row r="15" spans="1:13" s="5" customFormat="1" ht="14.25" x14ac:dyDescent="0.2">
      <c r="A15" s="8" t="s">
        <v>54</v>
      </c>
      <c r="B15" s="13" t="s">
        <v>55</v>
      </c>
      <c r="C15" s="10">
        <f>SUM(C16:C20)</f>
        <v>23042.799999999999</v>
      </c>
      <c r="D15" s="10">
        <f>SUM(D16:D20)</f>
        <v>34652.799999999996</v>
      </c>
      <c r="E15" s="10">
        <f t="shared" si="0"/>
        <v>150.38450188345166</v>
      </c>
      <c r="F15" s="10">
        <f>SUM(F16:F20)</f>
        <v>38418.6</v>
      </c>
      <c r="G15" s="10">
        <f t="shared" si="1"/>
        <v>110.86723150798782</v>
      </c>
      <c r="H15" s="10">
        <f>SUM(H16:H20)</f>
        <v>39741.399999999994</v>
      </c>
      <c r="I15" s="10">
        <f t="shared" si="2"/>
        <v>103.44312390352587</v>
      </c>
      <c r="J15" s="10">
        <f>SUM(J16:J20)</f>
        <v>43402.5</v>
      </c>
      <c r="K15" s="10">
        <f t="shared" si="3"/>
        <v>109.21230756842992</v>
      </c>
    </row>
    <row r="16" spans="1:13" ht="30" x14ac:dyDescent="0.25">
      <c r="A16" s="11" t="s">
        <v>7</v>
      </c>
      <c r="B16" s="24" t="s">
        <v>8</v>
      </c>
      <c r="C16" s="12">
        <v>244.9</v>
      </c>
      <c r="D16" s="12">
        <v>-259.89999999999998</v>
      </c>
      <c r="E16" s="12">
        <f t="shared" si="0"/>
        <v>-106.12494895875867</v>
      </c>
      <c r="F16" s="12">
        <v>26.1</v>
      </c>
      <c r="G16" s="12">
        <f>IF(D16=0,0,F16/D16*100)</f>
        <v>-10.042323970757986</v>
      </c>
      <c r="H16" s="12">
        <v>27.7</v>
      </c>
      <c r="I16" s="12">
        <f t="shared" si="2"/>
        <v>106.1302681992337</v>
      </c>
      <c r="J16" s="12">
        <v>29.7</v>
      </c>
      <c r="K16" s="12">
        <f t="shared" si="3"/>
        <v>107.22021660649818</v>
      </c>
    </row>
    <row r="17" spans="1:11" ht="60" x14ac:dyDescent="0.25">
      <c r="A17" s="11" t="s">
        <v>184</v>
      </c>
      <c r="B17" s="24" t="s">
        <v>185</v>
      </c>
      <c r="C17" s="12">
        <v>13</v>
      </c>
      <c r="D17" s="12">
        <v>0</v>
      </c>
      <c r="E17" s="12">
        <f t="shared" si="0"/>
        <v>0</v>
      </c>
      <c r="F17" s="12">
        <v>0</v>
      </c>
      <c r="G17" s="12">
        <f t="shared" si="1"/>
        <v>0</v>
      </c>
      <c r="H17" s="12">
        <v>0</v>
      </c>
      <c r="I17" s="12">
        <f t="shared" si="2"/>
        <v>0</v>
      </c>
      <c r="J17" s="12">
        <v>0</v>
      </c>
      <c r="K17" s="12">
        <f t="shared" si="3"/>
        <v>0</v>
      </c>
    </row>
    <row r="18" spans="1:11" x14ac:dyDescent="0.25">
      <c r="A18" s="11" t="s">
        <v>9</v>
      </c>
      <c r="B18" s="24" t="s">
        <v>0</v>
      </c>
      <c r="C18" s="12">
        <v>-350.9</v>
      </c>
      <c r="D18" s="12">
        <v>0</v>
      </c>
      <c r="E18" s="12">
        <f t="shared" si="0"/>
        <v>0</v>
      </c>
      <c r="F18" s="12">
        <v>0</v>
      </c>
      <c r="G18" s="12">
        <f t="shared" si="1"/>
        <v>0</v>
      </c>
      <c r="H18" s="12">
        <v>0</v>
      </c>
      <c r="I18" s="12">
        <f t="shared" si="2"/>
        <v>0</v>
      </c>
      <c r="J18" s="12">
        <v>0</v>
      </c>
      <c r="K18" s="12">
        <f t="shared" si="3"/>
        <v>0</v>
      </c>
    </row>
    <row r="19" spans="1:11" x14ac:dyDescent="0.25">
      <c r="A19" s="11" t="s">
        <v>10</v>
      </c>
      <c r="B19" s="24" t="s">
        <v>1</v>
      </c>
      <c r="C19" s="12">
        <v>22854.1</v>
      </c>
      <c r="D19" s="12">
        <v>33659.699999999997</v>
      </c>
      <c r="E19" s="12">
        <f t="shared" si="0"/>
        <v>147.28079425573529</v>
      </c>
      <c r="F19" s="12">
        <v>36638.5</v>
      </c>
      <c r="G19" s="12">
        <f>IF(D19=0,0,F19/D19*100)</f>
        <v>108.84975207741007</v>
      </c>
      <c r="H19" s="12">
        <v>37818.699999999997</v>
      </c>
      <c r="I19" s="12">
        <f t="shared" si="2"/>
        <v>103.22120174133767</v>
      </c>
      <c r="J19" s="12">
        <v>41340.800000000003</v>
      </c>
      <c r="K19" s="12">
        <f t="shared" si="3"/>
        <v>109.31311758468696</v>
      </c>
    </row>
    <row r="20" spans="1:11" ht="30" x14ac:dyDescent="0.25">
      <c r="A20" s="11" t="s">
        <v>11</v>
      </c>
      <c r="B20" s="24" t="s">
        <v>12</v>
      </c>
      <c r="C20" s="12">
        <v>281.7</v>
      </c>
      <c r="D20" s="12">
        <v>1253</v>
      </c>
      <c r="E20" s="12">
        <f t="shared" si="0"/>
        <v>444.7994320198793</v>
      </c>
      <c r="F20" s="12">
        <v>1754</v>
      </c>
      <c r="G20" s="12">
        <f t="shared" si="1"/>
        <v>139.98403830806066</v>
      </c>
      <c r="H20" s="12">
        <v>1895</v>
      </c>
      <c r="I20" s="12">
        <f t="shared" si="2"/>
        <v>108.03876852907639</v>
      </c>
      <c r="J20" s="12">
        <v>2032</v>
      </c>
      <c r="K20" s="12">
        <f t="shared" si="3"/>
        <v>107.22955145118733</v>
      </c>
    </row>
    <row r="21" spans="1:11" s="4" customFormat="1" ht="14.25" x14ac:dyDescent="0.2">
      <c r="A21" s="8" t="s">
        <v>56</v>
      </c>
      <c r="B21" s="13" t="s">
        <v>57</v>
      </c>
      <c r="C21" s="10">
        <f>SUM(C22:C24)</f>
        <v>375</v>
      </c>
      <c r="D21" s="10">
        <f>SUM(D22:D24)</f>
        <v>1246</v>
      </c>
      <c r="E21" s="10">
        <f t="shared" si="0"/>
        <v>332.26666666666665</v>
      </c>
      <c r="F21" s="10">
        <f>SUM(F22:F24)</f>
        <v>1460.1999999999998</v>
      </c>
      <c r="G21" s="10">
        <f t="shared" si="1"/>
        <v>117.19101123595503</v>
      </c>
      <c r="H21" s="10">
        <f>SUM(H22:H24)</f>
        <v>1463.1999999999998</v>
      </c>
      <c r="I21" s="10">
        <f t="shared" si="2"/>
        <v>100.20545130804</v>
      </c>
      <c r="J21" s="10">
        <f>SUM(J22:J24)</f>
        <v>1463.1999999999998</v>
      </c>
      <c r="K21" s="10">
        <f t="shared" si="3"/>
        <v>100</v>
      </c>
    </row>
    <row r="22" spans="1:11" ht="45" x14ac:dyDescent="0.25">
      <c r="A22" s="11" t="s">
        <v>90</v>
      </c>
      <c r="B22" s="24" t="s">
        <v>91</v>
      </c>
      <c r="C22" s="12">
        <v>16.7</v>
      </c>
      <c r="D22" s="12">
        <v>24</v>
      </c>
      <c r="E22" s="12">
        <f t="shared" si="0"/>
        <v>143.7125748502994</v>
      </c>
      <c r="F22" s="12">
        <v>24.3</v>
      </c>
      <c r="G22" s="12">
        <f t="shared" si="1"/>
        <v>101.25</v>
      </c>
      <c r="H22" s="12">
        <v>27</v>
      </c>
      <c r="I22" s="12">
        <f t="shared" si="2"/>
        <v>111.11111111111111</v>
      </c>
      <c r="J22" s="12">
        <v>26.8</v>
      </c>
      <c r="K22" s="12">
        <f t="shared" si="3"/>
        <v>99.259259259259252</v>
      </c>
    </row>
    <row r="23" spans="1:11" ht="30" x14ac:dyDescent="0.25">
      <c r="A23" s="11" t="s">
        <v>13</v>
      </c>
      <c r="B23" s="24" t="s">
        <v>14</v>
      </c>
      <c r="C23" s="12">
        <v>344.8</v>
      </c>
      <c r="D23" s="12">
        <v>1208</v>
      </c>
      <c r="E23" s="12">
        <f t="shared" si="0"/>
        <v>350.3480278422274</v>
      </c>
      <c r="F23" s="12">
        <v>1425.6</v>
      </c>
      <c r="G23" s="12">
        <f t="shared" si="1"/>
        <v>118.01324503311257</v>
      </c>
      <c r="H23" s="12">
        <v>1425.6</v>
      </c>
      <c r="I23" s="12">
        <f t="shared" si="2"/>
        <v>100</v>
      </c>
      <c r="J23" s="12">
        <v>1425.6</v>
      </c>
      <c r="K23" s="12">
        <f t="shared" si="3"/>
        <v>100</v>
      </c>
    </row>
    <row r="24" spans="1:11" ht="30" x14ac:dyDescent="0.25">
      <c r="A24" s="11" t="s">
        <v>15</v>
      </c>
      <c r="B24" s="24" t="s">
        <v>16</v>
      </c>
      <c r="C24" s="12">
        <v>13.5</v>
      </c>
      <c r="D24" s="12">
        <v>14</v>
      </c>
      <c r="E24" s="12">
        <f t="shared" si="0"/>
        <v>103.7037037037037</v>
      </c>
      <c r="F24" s="12">
        <v>10.3</v>
      </c>
      <c r="G24" s="12">
        <f t="shared" si="1"/>
        <v>73.571428571428584</v>
      </c>
      <c r="H24" s="12">
        <v>10.6</v>
      </c>
      <c r="I24" s="12">
        <f t="shared" si="2"/>
        <v>102.91262135922329</v>
      </c>
      <c r="J24" s="12">
        <v>10.8</v>
      </c>
      <c r="K24" s="12">
        <f t="shared" si="3"/>
        <v>101.88679245283019</v>
      </c>
    </row>
    <row r="25" spans="1:11" s="4" customFormat="1" ht="14.25" x14ac:dyDescent="0.2">
      <c r="A25" s="8" t="s">
        <v>58</v>
      </c>
      <c r="B25" s="13" t="s">
        <v>92</v>
      </c>
      <c r="C25" s="10">
        <f>SUM(C26:C26)</f>
        <v>143.4</v>
      </c>
      <c r="D25" s="10">
        <f>SUM(D26:D26)</f>
        <v>150</v>
      </c>
      <c r="E25" s="10">
        <f t="shared" si="0"/>
        <v>104.60251046025104</v>
      </c>
      <c r="F25" s="10">
        <f>SUM(F26:F26)</f>
        <v>200</v>
      </c>
      <c r="G25" s="10">
        <f t="shared" si="1"/>
        <v>133.33333333333331</v>
      </c>
      <c r="H25" s="10">
        <f>SUM(H26:H26)</f>
        <v>200</v>
      </c>
      <c r="I25" s="10">
        <f t="shared" si="2"/>
        <v>100</v>
      </c>
      <c r="J25" s="10">
        <f>SUM(J26:J26)</f>
        <v>200</v>
      </c>
      <c r="K25" s="10">
        <f t="shared" si="3"/>
        <v>100</v>
      </c>
    </row>
    <row r="26" spans="1:11" ht="45" x14ac:dyDescent="0.25">
      <c r="A26" s="11" t="s">
        <v>17</v>
      </c>
      <c r="B26" s="24" t="s">
        <v>18</v>
      </c>
      <c r="C26" s="12">
        <v>143.4</v>
      </c>
      <c r="D26" s="12">
        <v>150</v>
      </c>
      <c r="E26" s="12">
        <f t="shared" si="0"/>
        <v>104.60251046025104</v>
      </c>
      <c r="F26" s="12">
        <v>200</v>
      </c>
      <c r="G26" s="12">
        <f t="shared" si="1"/>
        <v>133.33333333333331</v>
      </c>
      <c r="H26" s="12">
        <v>200</v>
      </c>
      <c r="I26" s="12">
        <f t="shared" si="2"/>
        <v>100</v>
      </c>
      <c r="J26" s="12">
        <v>200</v>
      </c>
      <c r="K26" s="12">
        <f t="shared" si="3"/>
        <v>100</v>
      </c>
    </row>
    <row r="27" spans="1:11" s="5" customFormat="1" ht="28.5" x14ac:dyDescent="0.2">
      <c r="A27" s="8" t="s">
        <v>59</v>
      </c>
      <c r="B27" s="13" t="s">
        <v>60</v>
      </c>
      <c r="C27" s="10">
        <f>SUM(C28:C35)</f>
        <v>685647.59999999986</v>
      </c>
      <c r="D27" s="10">
        <f>SUM(D28:D35)</f>
        <v>621800.50000000012</v>
      </c>
      <c r="E27" s="10">
        <f t="shared" si="0"/>
        <v>90.688058997070826</v>
      </c>
      <c r="F27" s="10">
        <f>SUM(F28:F35)</f>
        <v>639690.70000000019</v>
      </c>
      <c r="G27" s="10">
        <f t="shared" si="1"/>
        <v>102.87716076136961</v>
      </c>
      <c r="H27" s="10">
        <f>SUM(H28:H35)</f>
        <v>664775.40000000014</v>
      </c>
      <c r="I27" s="10">
        <f t="shared" si="2"/>
        <v>103.92137950418849</v>
      </c>
      <c r="J27" s="10">
        <f>SUM(J28:J35)</f>
        <v>691031.49999999988</v>
      </c>
      <c r="K27" s="10">
        <f t="shared" si="3"/>
        <v>103.94961967605897</v>
      </c>
    </row>
    <row r="28" spans="1:11" ht="75" x14ac:dyDescent="0.25">
      <c r="A28" s="11" t="s">
        <v>19</v>
      </c>
      <c r="B28" s="24" t="s">
        <v>20</v>
      </c>
      <c r="C28" s="12">
        <v>672188</v>
      </c>
      <c r="D28" s="21">
        <v>610537.80000000005</v>
      </c>
      <c r="E28" s="12">
        <f t="shared" si="0"/>
        <v>90.828428951424314</v>
      </c>
      <c r="F28" s="22">
        <v>628337.80000000005</v>
      </c>
      <c r="G28" s="12">
        <f t="shared" si="1"/>
        <v>102.91546240052622</v>
      </c>
      <c r="H28" s="22">
        <v>653471.30000000005</v>
      </c>
      <c r="I28" s="12">
        <f t="shared" si="2"/>
        <v>103.99999809019924</v>
      </c>
      <c r="J28" s="22">
        <v>679610.2</v>
      </c>
      <c r="K28" s="12">
        <f t="shared" si="3"/>
        <v>104.00000734538762</v>
      </c>
    </row>
    <row r="29" spans="1:11" ht="56.45" customHeight="1" x14ac:dyDescent="0.25">
      <c r="A29" s="11" t="s">
        <v>21</v>
      </c>
      <c r="B29" s="24" t="s">
        <v>22</v>
      </c>
      <c r="C29" s="12">
        <v>3909.2</v>
      </c>
      <c r="D29" s="21">
        <v>2517</v>
      </c>
      <c r="E29" s="12">
        <f t="shared" si="0"/>
        <v>64.386575258364886</v>
      </c>
      <c r="F29" s="23">
        <v>2627.8</v>
      </c>
      <c r="G29" s="12">
        <f t="shared" si="1"/>
        <v>104.40206595152961</v>
      </c>
      <c r="H29" s="23">
        <v>2732.9</v>
      </c>
      <c r="I29" s="12">
        <f t="shared" si="2"/>
        <v>103.99954334424233</v>
      </c>
      <c r="J29" s="23">
        <v>2842.2</v>
      </c>
      <c r="K29" s="12">
        <f t="shared" si="3"/>
        <v>103.9994145413297</v>
      </c>
    </row>
    <row r="30" spans="1:11" ht="60" x14ac:dyDescent="0.25">
      <c r="A30" s="11" t="s">
        <v>23</v>
      </c>
      <c r="B30" s="24" t="s">
        <v>24</v>
      </c>
      <c r="C30" s="12">
        <v>3914.4</v>
      </c>
      <c r="D30" s="21">
        <v>4212.8999999999996</v>
      </c>
      <c r="E30" s="12">
        <f t="shared" si="0"/>
        <v>107.62568976088289</v>
      </c>
      <c r="F30" s="22">
        <v>4139.2</v>
      </c>
      <c r="G30" s="12">
        <f t="shared" si="1"/>
        <v>98.250611217925893</v>
      </c>
      <c r="H30" s="22">
        <v>4138.2</v>
      </c>
      <c r="I30" s="12">
        <f t="shared" si="2"/>
        <v>99.975840742172394</v>
      </c>
      <c r="J30" s="22">
        <v>4138.2</v>
      </c>
      <c r="K30" s="12">
        <f t="shared" si="3"/>
        <v>100</v>
      </c>
    </row>
    <row r="31" spans="1:11" ht="60" x14ac:dyDescent="0.25">
      <c r="A31" s="11" t="s">
        <v>61</v>
      </c>
      <c r="B31" s="24" t="s">
        <v>25</v>
      </c>
      <c r="C31" s="12">
        <v>138</v>
      </c>
      <c r="D31" s="21">
        <v>146.30000000000001</v>
      </c>
      <c r="E31" s="12">
        <f t="shared" si="0"/>
        <v>106.0144927536232</v>
      </c>
      <c r="F31" s="22">
        <v>146.30000000000001</v>
      </c>
      <c r="G31" s="12">
        <f t="shared" si="1"/>
        <v>100</v>
      </c>
      <c r="H31" s="22">
        <v>146.30000000000001</v>
      </c>
      <c r="I31" s="12">
        <f t="shared" si="2"/>
        <v>100</v>
      </c>
      <c r="J31" s="22">
        <v>146.30000000000001</v>
      </c>
      <c r="K31" s="12">
        <f t="shared" si="3"/>
        <v>100</v>
      </c>
    </row>
    <row r="32" spans="1:11" ht="30" x14ac:dyDescent="0.25">
      <c r="A32" s="11" t="s">
        <v>62</v>
      </c>
      <c r="B32" s="24" t="s">
        <v>26</v>
      </c>
      <c r="C32" s="12">
        <v>4151.6000000000004</v>
      </c>
      <c r="D32" s="21">
        <v>4052.1</v>
      </c>
      <c r="E32" s="12">
        <f t="shared" si="0"/>
        <v>97.603333654494634</v>
      </c>
      <c r="F32" s="22">
        <v>4065.9</v>
      </c>
      <c r="G32" s="12">
        <f t="shared" si="1"/>
        <v>100.34056415192123</v>
      </c>
      <c r="H32" s="22">
        <v>4073.3</v>
      </c>
      <c r="I32" s="12">
        <f t="shared" si="2"/>
        <v>100.18200152487763</v>
      </c>
      <c r="J32" s="22">
        <v>4080.6</v>
      </c>
      <c r="K32" s="12">
        <f t="shared" si="3"/>
        <v>100.17921586919695</v>
      </c>
    </row>
    <row r="33" spans="1:11" ht="45" x14ac:dyDescent="0.25">
      <c r="A33" s="11" t="s">
        <v>93</v>
      </c>
      <c r="B33" s="24" t="s">
        <v>94</v>
      </c>
      <c r="C33" s="12">
        <v>971.7</v>
      </c>
      <c r="D33" s="21">
        <v>0</v>
      </c>
      <c r="E33" s="12">
        <f t="shared" si="0"/>
        <v>0</v>
      </c>
      <c r="F33" s="22">
        <v>14.3</v>
      </c>
      <c r="G33" s="12">
        <f t="shared" si="1"/>
        <v>0</v>
      </c>
      <c r="H33" s="22">
        <v>14.8</v>
      </c>
      <c r="I33" s="12">
        <f t="shared" si="2"/>
        <v>103.49650349650349</v>
      </c>
      <c r="J33" s="22">
        <v>15.4</v>
      </c>
      <c r="K33" s="12">
        <f t="shared" si="3"/>
        <v>104.05405405405406</v>
      </c>
    </row>
    <row r="34" spans="1:11" ht="75" x14ac:dyDescent="0.25">
      <c r="A34" s="11" t="s">
        <v>27</v>
      </c>
      <c r="B34" s="24" t="s">
        <v>28</v>
      </c>
      <c r="C34" s="12">
        <v>158.6</v>
      </c>
      <c r="D34" s="21">
        <v>172.4</v>
      </c>
      <c r="E34" s="12">
        <f t="shared" si="0"/>
        <v>108.70113493064312</v>
      </c>
      <c r="F34" s="22">
        <v>198.6</v>
      </c>
      <c r="G34" s="12">
        <f t="shared" si="1"/>
        <v>115.19721577726216</v>
      </c>
      <c r="H34" s="22">
        <v>198.6</v>
      </c>
      <c r="I34" s="12">
        <f t="shared" si="2"/>
        <v>100</v>
      </c>
      <c r="J34" s="22">
        <v>198.6</v>
      </c>
      <c r="K34" s="12">
        <f t="shared" si="3"/>
        <v>100</v>
      </c>
    </row>
    <row r="35" spans="1:11" ht="90" x14ac:dyDescent="0.25">
      <c r="A35" s="11" t="s">
        <v>147</v>
      </c>
      <c r="B35" s="24" t="s">
        <v>148</v>
      </c>
      <c r="C35" s="12">
        <v>216.1</v>
      </c>
      <c r="D35" s="21">
        <v>162</v>
      </c>
      <c r="E35" s="12">
        <f t="shared" si="0"/>
        <v>74.96529384544192</v>
      </c>
      <c r="F35" s="22">
        <v>160.80000000000001</v>
      </c>
      <c r="G35" s="12">
        <f t="shared" ref="G35" si="8">IF(D35=0,0,F35/D35*100)</f>
        <v>99.259259259259267</v>
      </c>
      <c r="H35" s="22">
        <v>0</v>
      </c>
      <c r="I35" s="12">
        <f t="shared" ref="I35" si="9">IF(F35=0,0,H35/F35*100)</f>
        <v>0</v>
      </c>
      <c r="J35" s="22">
        <v>0</v>
      </c>
      <c r="K35" s="12">
        <f t="shared" ref="K35" si="10">IF(H35=0,0,J35/H35*100)</f>
        <v>0</v>
      </c>
    </row>
    <row r="36" spans="1:11" s="4" customFormat="1" ht="14.25" x14ac:dyDescent="0.2">
      <c r="A36" s="8" t="s">
        <v>63</v>
      </c>
      <c r="B36" s="13" t="s">
        <v>64</v>
      </c>
      <c r="C36" s="10">
        <f>C37</f>
        <v>51080.600000000006</v>
      </c>
      <c r="D36" s="10">
        <f>D37</f>
        <v>40995.399999999994</v>
      </c>
      <c r="E36" s="10">
        <f t="shared" si="0"/>
        <v>80.256300826536858</v>
      </c>
      <c r="F36" s="10">
        <f>F37</f>
        <v>34270.1</v>
      </c>
      <c r="G36" s="10">
        <f t="shared" si="1"/>
        <v>83.594988706049961</v>
      </c>
      <c r="H36" s="10">
        <f>H37</f>
        <v>33463.599999999999</v>
      </c>
      <c r="I36" s="10">
        <f t="shared" si="2"/>
        <v>97.646636572405683</v>
      </c>
      <c r="J36" s="10">
        <f>J37</f>
        <v>33866.800000000003</v>
      </c>
      <c r="K36" s="10">
        <f t="shared" si="3"/>
        <v>101.20489128485879</v>
      </c>
    </row>
    <row r="37" spans="1:11" x14ac:dyDescent="0.25">
      <c r="A37" s="11" t="s">
        <v>65</v>
      </c>
      <c r="B37" s="24" t="s">
        <v>66</v>
      </c>
      <c r="C37" s="12">
        <f>SUM(C38:C42)</f>
        <v>51080.600000000006</v>
      </c>
      <c r="D37" s="12">
        <f>SUM(D38:D42)</f>
        <v>40995.399999999994</v>
      </c>
      <c r="E37" s="12">
        <f t="shared" si="0"/>
        <v>80.256300826536858</v>
      </c>
      <c r="F37" s="12">
        <f>SUM(F38:F42)</f>
        <v>34270.1</v>
      </c>
      <c r="G37" s="12">
        <f t="shared" si="1"/>
        <v>83.594988706049961</v>
      </c>
      <c r="H37" s="12">
        <f>SUM(H38:H42)</f>
        <v>33463.599999999999</v>
      </c>
      <c r="I37" s="12">
        <f t="shared" si="2"/>
        <v>97.646636572405683</v>
      </c>
      <c r="J37" s="12">
        <f>SUM(J38:J42)</f>
        <v>33866.800000000003</v>
      </c>
      <c r="K37" s="12">
        <f t="shared" si="3"/>
        <v>101.20489128485879</v>
      </c>
    </row>
    <row r="38" spans="1:11" ht="30" x14ac:dyDescent="0.25">
      <c r="A38" s="11" t="s">
        <v>29</v>
      </c>
      <c r="B38" s="24" t="s">
        <v>30</v>
      </c>
      <c r="C38" s="12">
        <v>15235.6</v>
      </c>
      <c r="D38" s="21">
        <v>20901.099999999999</v>
      </c>
      <c r="E38" s="12">
        <f t="shared" si="0"/>
        <v>137.18593294651998</v>
      </c>
      <c r="F38" s="22">
        <v>12484.9</v>
      </c>
      <c r="G38" s="12">
        <f t="shared" si="1"/>
        <v>59.73321978269086</v>
      </c>
      <c r="H38" s="22">
        <v>12201.2</v>
      </c>
      <c r="I38" s="12">
        <f t="shared" si="2"/>
        <v>97.727655007248771</v>
      </c>
      <c r="J38" s="22">
        <v>12343</v>
      </c>
      <c r="K38" s="12">
        <f t="shared" si="3"/>
        <v>101.16218076910468</v>
      </c>
    </row>
    <row r="39" spans="1:11" x14ac:dyDescent="0.25">
      <c r="A39" s="11" t="s">
        <v>31</v>
      </c>
      <c r="B39" s="24" t="s">
        <v>32</v>
      </c>
      <c r="C39" s="12">
        <v>-68.400000000000006</v>
      </c>
      <c r="D39" s="21">
        <v>4.3</v>
      </c>
      <c r="E39" s="12">
        <f t="shared" si="0"/>
        <v>-6.2865497076023384</v>
      </c>
      <c r="F39" s="23">
        <v>4.4000000000000004</v>
      </c>
      <c r="G39" s="12">
        <f t="shared" si="1"/>
        <v>102.32558139534885</v>
      </c>
      <c r="H39" s="23">
        <v>4.3</v>
      </c>
      <c r="I39" s="12">
        <f t="shared" si="2"/>
        <v>97.72727272727272</v>
      </c>
      <c r="J39" s="23">
        <v>4.3</v>
      </c>
      <c r="K39" s="12">
        <f t="shared" si="3"/>
        <v>100</v>
      </c>
    </row>
    <row r="40" spans="1:11" x14ac:dyDescent="0.25">
      <c r="A40" s="11" t="s">
        <v>33</v>
      </c>
      <c r="B40" s="24" t="s">
        <v>34</v>
      </c>
      <c r="C40" s="12">
        <v>289.2</v>
      </c>
      <c r="D40" s="21">
        <v>269.8</v>
      </c>
      <c r="E40" s="12">
        <f t="shared" si="0"/>
        <v>93.29183955739974</v>
      </c>
      <c r="F40" s="22">
        <v>45.5</v>
      </c>
      <c r="G40" s="12">
        <f t="shared" si="1"/>
        <v>16.864343958487769</v>
      </c>
      <c r="H40" s="22">
        <v>44.5</v>
      </c>
      <c r="I40" s="12">
        <f t="shared" si="2"/>
        <v>97.802197802197796</v>
      </c>
      <c r="J40" s="22">
        <v>45</v>
      </c>
      <c r="K40" s="12">
        <f t="shared" si="3"/>
        <v>101.12359550561798</v>
      </c>
    </row>
    <row r="41" spans="1:11" x14ac:dyDescent="0.25">
      <c r="A41" s="11" t="s">
        <v>169</v>
      </c>
      <c r="B41" s="24" t="s">
        <v>170</v>
      </c>
      <c r="C41" s="12">
        <v>0.8</v>
      </c>
      <c r="D41" s="21">
        <v>-1.8</v>
      </c>
      <c r="E41" s="12">
        <f t="shared" si="0"/>
        <v>-225</v>
      </c>
      <c r="F41" s="22">
        <v>0</v>
      </c>
      <c r="G41" s="12">
        <f t="shared" si="1"/>
        <v>0</v>
      </c>
      <c r="H41" s="22">
        <v>0</v>
      </c>
      <c r="I41" s="12">
        <f t="shared" si="2"/>
        <v>0</v>
      </c>
      <c r="J41" s="22">
        <v>0</v>
      </c>
      <c r="K41" s="12">
        <f t="shared" si="3"/>
        <v>0</v>
      </c>
    </row>
    <row r="42" spans="1:11" ht="30" x14ac:dyDescent="0.25">
      <c r="A42" s="11" t="s">
        <v>35</v>
      </c>
      <c r="B42" s="24" t="s">
        <v>36</v>
      </c>
      <c r="C42" s="12">
        <v>35623.4</v>
      </c>
      <c r="D42" s="21">
        <v>19822</v>
      </c>
      <c r="E42" s="12">
        <f t="shared" si="0"/>
        <v>55.643200817440217</v>
      </c>
      <c r="F42" s="22">
        <v>21735.3</v>
      </c>
      <c r="G42" s="12">
        <f t="shared" si="1"/>
        <v>109.65240641711229</v>
      </c>
      <c r="H42" s="22">
        <v>21213.599999999999</v>
      </c>
      <c r="I42" s="12">
        <f t="shared" si="2"/>
        <v>97.599757077196998</v>
      </c>
      <c r="J42" s="22">
        <v>21474.5</v>
      </c>
      <c r="K42" s="12">
        <f t="shared" si="3"/>
        <v>101.22987140325075</v>
      </c>
    </row>
    <row r="43" spans="1:11" s="4" customFormat="1" ht="28.5" x14ac:dyDescent="0.2">
      <c r="A43" s="14" t="s">
        <v>67</v>
      </c>
      <c r="B43" s="13" t="s">
        <v>101</v>
      </c>
      <c r="C43" s="10">
        <f>C44+C46</f>
        <v>5086.6000000000004</v>
      </c>
      <c r="D43" s="10">
        <f>D44+D46</f>
        <v>10339.300000000001</v>
      </c>
      <c r="E43" s="10">
        <f t="shared" si="0"/>
        <v>203.2654425352888</v>
      </c>
      <c r="F43" s="10">
        <f>F44+F46</f>
        <v>4165.7</v>
      </c>
      <c r="G43" s="10">
        <f t="shared" si="1"/>
        <v>40.289961602816433</v>
      </c>
      <c r="H43" s="10">
        <f>H44+H46</f>
        <v>4165.7</v>
      </c>
      <c r="I43" s="10">
        <f t="shared" si="2"/>
        <v>100</v>
      </c>
      <c r="J43" s="10">
        <f>J44+J46</f>
        <v>4165.7</v>
      </c>
      <c r="K43" s="10">
        <f t="shared" si="3"/>
        <v>100</v>
      </c>
    </row>
    <row r="44" spans="1:11" s="4" customFormat="1" ht="14.25" x14ac:dyDescent="0.2">
      <c r="A44" s="14" t="s">
        <v>68</v>
      </c>
      <c r="B44" s="13" t="s">
        <v>69</v>
      </c>
      <c r="C44" s="10">
        <f>C45</f>
        <v>46.3</v>
      </c>
      <c r="D44" s="10">
        <f>D45</f>
        <v>0</v>
      </c>
      <c r="E44" s="10">
        <f t="shared" si="0"/>
        <v>0</v>
      </c>
      <c r="F44" s="10">
        <f>F45</f>
        <v>15.4</v>
      </c>
      <c r="G44" s="10">
        <f t="shared" si="1"/>
        <v>0</v>
      </c>
      <c r="H44" s="10">
        <f>H45</f>
        <v>15.4</v>
      </c>
      <c r="I44" s="10">
        <f t="shared" si="2"/>
        <v>100</v>
      </c>
      <c r="J44" s="10">
        <f>J45</f>
        <v>15.4</v>
      </c>
      <c r="K44" s="10">
        <f t="shared" si="3"/>
        <v>100</v>
      </c>
    </row>
    <row r="45" spans="1:11" ht="30" x14ac:dyDescent="0.25">
      <c r="A45" s="15" t="s">
        <v>37</v>
      </c>
      <c r="B45" s="24" t="s">
        <v>38</v>
      </c>
      <c r="C45" s="12">
        <v>46.3</v>
      </c>
      <c r="D45" s="12">
        <v>0</v>
      </c>
      <c r="E45" s="12">
        <f t="shared" si="0"/>
        <v>0</v>
      </c>
      <c r="F45" s="12">
        <v>15.4</v>
      </c>
      <c r="G45" s="12">
        <f t="shared" si="1"/>
        <v>0</v>
      </c>
      <c r="H45" s="12">
        <v>15.4</v>
      </c>
      <c r="I45" s="12">
        <f t="shared" si="2"/>
        <v>100</v>
      </c>
      <c r="J45" s="12">
        <v>15.4</v>
      </c>
      <c r="K45" s="12">
        <f t="shared" si="3"/>
        <v>100</v>
      </c>
    </row>
    <row r="46" spans="1:11" s="5" customFormat="1" ht="14.25" x14ac:dyDescent="0.2">
      <c r="A46" s="14" t="s">
        <v>70</v>
      </c>
      <c r="B46" s="13" t="s">
        <v>71</v>
      </c>
      <c r="C46" s="10">
        <f>SUM(C47:C50)</f>
        <v>5040.3</v>
      </c>
      <c r="D46" s="10">
        <f>SUM(D47:D50)</f>
        <v>10339.300000000001</v>
      </c>
      <c r="E46" s="10">
        <f t="shared" si="0"/>
        <v>205.13263099418685</v>
      </c>
      <c r="F46" s="10">
        <f>SUM(F47:F50)</f>
        <v>4150.3</v>
      </c>
      <c r="G46" s="10">
        <f t="shared" si="1"/>
        <v>40.141015349201588</v>
      </c>
      <c r="H46" s="10">
        <f>SUM(H47:H50)</f>
        <v>4150.3</v>
      </c>
      <c r="I46" s="10">
        <f t="shared" si="2"/>
        <v>100</v>
      </c>
      <c r="J46" s="10">
        <f>SUM(J47:J50)</f>
        <v>4150.3</v>
      </c>
      <c r="K46" s="10">
        <f t="shared" si="3"/>
        <v>100</v>
      </c>
    </row>
    <row r="47" spans="1:11" ht="30" x14ac:dyDescent="0.25">
      <c r="A47" s="15" t="s">
        <v>72</v>
      </c>
      <c r="B47" s="24" t="s">
        <v>39</v>
      </c>
      <c r="C47" s="12">
        <v>4399.3</v>
      </c>
      <c r="D47" s="12">
        <v>4034.1</v>
      </c>
      <c r="E47" s="12">
        <f t="shared" si="0"/>
        <v>91.6986793353488</v>
      </c>
      <c r="F47" s="12">
        <v>4150.3</v>
      </c>
      <c r="G47" s="12">
        <f t="shared" si="1"/>
        <v>102.88044421308346</v>
      </c>
      <c r="H47" s="12">
        <v>4150.3</v>
      </c>
      <c r="I47" s="12">
        <f t="shared" si="2"/>
        <v>100</v>
      </c>
      <c r="J47" s="12">
        <v>4150.3</v>
      </c>
      <c r="K47" s="12">
        <f t="shared" si="3"/>
        <v>100</v>
      </c>
    </row>
    <row r="48" spans="1:11" x14ac:dyDescent="0.25">
      <c r="A48" s="15" t="s">
        <v>73</v>
      </c>
      <c r="B48" s="31" t="s">
        <v>40</v>
      </c>
      <c r="C48" s="12">
        <v>593.29999999999995</v>
      </c>
      <c r="D48" s="12">
        <v>6299.1</v>
      </c>
      <c r="E48" s="12">
        <f t="shared" si="0"/>
        <v>1061.7057138041464</v>
      </c>
      <c r="F48" s="12">
        <v>0</v>
      </c>
      <c r="G48" s="12">
        <f t="shared" si="1"/>
        <v>0</v>
      </c>
      <c r="H48" s="12">
        <v>0</v>
      </c>
      <c r="I48" s="12">
        <f t="shared" si="2"/>
        <v>0</v>
      </c>
      <c r="J48" s="12">
        <v>0</v>
      </c>
      <c r="K48" s="12">
        <f t="shared" si="3"/>
        <v>0</v>
      </c>
    </row>
    <row r="49" spans="1:11" x14ac:dyDescent="0.25">
      <c r="A49" s="15" t="s">
        <v>95</v>
      </c>
      <c r="B49" s="32"/>
      <c r="C49" s="12">
        <v>44.4</v>
      </c>
      <c r="D49" s="12">
        <v>0</v>
      </c>
      <c r="E49" s="12">
        <f t="shared" si="0"/>
        <v>0</v>
      </c>
      <c r="F49" s="12">
        <v>0</v>
      </c>
      <c r="G49" s="12">
        <f t="shared" si="1"/>
        <v>0</v>
      </c>
      <c r="H49" s="12">
        <v>0</v>
      </c>
      <c r="I49" s="12">
        <f t="shared" si="2"/>
        <v>0</v>
      </c>
      <c r="J49" s="12">
        <v>0</v>
      </c>
      <c r="K49" s="12">
        <f t="shared" si="3"/>
        <v>0</v>
      </c>
    </row>
    <row r="50" spans="1:11" x14ac:dyDescent="0.25">
      <c r="A50" s="15" t="s">
        <v>186</v>
      </c>
      <c r="B50" s="33"/>
      <c r="C50" s="12">
        <v>3.3</v>
      </c>
      <c r="D50" s="12">
        <v>6.1</v>
      </c>
      <c r="E50" s="12">
        <f t="shared" si="0"/>
        <v>184.84848484848484</v>
      </c>
      <c r="F50" s="12">
        <v>0</v>
      </c>
      <c r="G50" s="12">
        <f t="shared" si="1"/>
        <v>0</v>
      </c>
      <c r="H50" s="12">
        <v>0</v>
      </c>
      <c r="I50" s="12">
        <f t="shared" si="2"/>
        <v>0</v>
      </c>
      <c r="J50" s="12">
        <v>0</v>
      </c>
      <c r="K50" s="12">
        <f t="shared" si="3"/>
        <v>0</v>
      </c>
    </row>
    <row r="51" spans="1:11" s="4" customFormat="1" ht="14.25" x14ac:dyDescent="0.2">
      <c r="A51" s="14" t="s">
        <v>74</v>
      </c>
      <c r="B51" s="13" t="s">
        <v>75</v>
      </c>
      <c r="C51" s="10">
        <f>SUM(C52:C55)</f>
        <v>3712.4</v>
      </c>
      <c r="D51" s="10">
        <f>SUM(D52:D55)</f>
        <v>3965.9</v>
      </c>
      <c r="E51" s="10">
        <f t="shared" si="0"/>
        <v>106.82846676004741</v>
      </c>
      <c r="F51" s="10">
        <f>SUM(F52:F55)</f>
        <v>0</v>
      </c>
      <c r="G51" s="10">
        <f t="shared" si="1"/>
        <v>0</v>
      </c>
      <c r="H51" s="10">
        <f>SUM(H52:H55)</f>
        <v>0</v>
      </c>
      <c r="I51" s="10">
        <f t="shared" si="2"/>
        <v>0</v>
      </c>
      <c r="J51" s="10">
        <f>SUM(J52:J55)</f>
        <v>0</v>
      </c>
      <c r="K51" s="10">
        <f t="shared" si="3"/>
        <v>0</v>
      </c>
    </row>
    <row r="52" spans="1:11" s="4" customFormat="1" ht="75" x14ac:dyDescent="0.25">
      <c r="A52" s="15" t="s">
        <v>140</v>
      </c>
      <c r="B52" s="24" t="s">
        <v>141</v>
      </c>
      <c r="C52" s="12">
        <v>27.5</v>
      </c>
      <c r="D52" s="12">
        <v>0</v>
      </c>
      <c r="E52" s="12">
        <f t="shared" ref="E52" si="11">IF(C52=0,0,D52/C52*100)</f>
        <v>0</v>
      </c>
      <c r="F52" s="12">
        <v>0</v>
      </c>
      <c r="G52" s="12">
        <f t="shared" ref="G52" si="12">IF(D52=0,0,F52/D52*100)</f>
        <v>0</v>
      </c>
      <c r="H52" s="12">
        <v>0</v>
      </c>
      <c r="I52" s="12">
        <f t="shared" ref="I52" si="13">IF(F52=0,0,H52/F52*100)</f>
        <v>0</v>
      </c>
      <c r="J52" s="12">
        <v>0</v>
      </c>
      <c r="K52" s="12">
        <f t="shared" ref="K52" si="14">IF(H52=0,0,J52/H52*100)</f>
        <v>0</v>
      </c>
    </row>
    <row r="53" spans="1:11" ht="60" x14ac:dyDescent="0.25">
      <c r="A53" s="15" t="s">
        <v>41</v>
      </c>
      <c r="B53" s="24" t="s">
        <v>42</v>
      </c>
      <c r="C53" s="12">
        <v>799.8</v>
      </c>
      <c r="D53" s="12">
        <v>2167.4</v>
      </c>
      <c r="E53" s="12">
        <f t="shared" si="0"/>
        <v>270.9927481870468</v>
      </c>
      <c r="F53" s="12">
        <v>0</v>
      </c>
      <c r="G53" s="12">
        <f t="shared" si="1"/>
        <v>0</v>
      </c>
      <c r="H53" s="12">
        <v>0</v>
      </c>
      <c r="I53" s="12">
        <f t="shared" si="2"/>
        <v>0</v>
      </c>
      <c r="J53" s="12">
        <v>0</v>
      </c>
      <c r="K53" s="12">
        <f t="shared" si="3"/>
        <v>0</v>
      </c>
    </row>
    <row r="54" spans="1:11" ht="45" x14ac:dyDescent="0.25">
      <c r="A54" s="15" t="s">
        <v>96</v>
      </c>
      <c r="B54" s="24" t="s">
        <v>97</v>
      </c>
      <c r="C54" s="12">
        <v>2836.2</v>
      </c>
      <c r="D54" s="12">
        <v>1781.4</v>
      </c>
      <c r="E54" s="12">
        <f t="shared" si="0"/>
        <v>62.809392849587489</v>
      </c>
      <c r="F54" s="12">
        <v>0</v>
      </c>
      <c r="G54" s="12">
        <f t="shared" si="1"/>
        <v>0</v>
      </c>
      <c r="H54" s="12">
        <v>0</v>
      </c>
      <c r="I54" s="12">
        <f t="shared" si="2"/>
        <v>0</v>
      </c>
      <c r="J54" s="12">
        <v>0</v>
      </c>
      <c r="K54" s="12">
        <f t="shared" si="3"/>
        <v>0</v>
      </c>
    </row>
    <row r="55" spans="1:11" ht="45" x14ac:dyDescent="0.25">
      <c r="A55" s="15" t="s">
        <v>152</v>
      </c>
      <c r="B55" s="24" t="s">
        <v>153</v>
      </c>
      <c r="C55" s="12">
        <v>48.9</v>
      </c>
      <c r="D55" s="12">
        <v>17.100000000000001</v>
      </c>
      <c r="E55" s="12">
        <f t="shared" ref="E55" si="15">IF(C55=0,0,D55/C55*100)</f>
        <v>34.969325153374236</v>
      </c>
      <c r="F55" s="12">
        <v>0</v>
      </c>
      <c r="G55" s="12">
        <f t="shared" ref="G55" si="16">IF(D55=0,0,F55/D55*100)</f>
        <v>0</v>
      </c>
      <c r="H55" s="12">
        <v>0</v>
      </c>
      <c r="I55" s="12">
        <f t="shared" ref="I55" si="17">IF(F55=0,0,H55/F55*100)</f>
        <v>0</v>
      </c>
      <c r="J55" s="12">
        <v>0</v>
      </c>
      <c r="K55" s="12">
        <f t="shared" ref="K55" si="18">IF(H55=0,0,J55/H55*100)</f>
        <v>0</v>
      </c>
    </row>
    <row r="56" spans="1:11" s="4" customFormat="1" ht="14.25" x14ac:dyDescent="0.2">
      <c r="A56" s="8" t="s">
        <v>76</v>
      </c>
      <c r="B56" s="13" t="s">
        <v>77</v>
      </c>
      <c r="C56" s="10">
        <f>SUM(C57:C82)</f>
        <v>21431.5</v>
      </c>
      <c r="D56" s="10">
        <f>SUM(D57:D82)</f>
        <v>34106.800000000003</v>
      </c>
      <c r="E56" s="10">
        <f t="shared" si="0"/>
        <v>159.14331707999906</v>
      </c>
      <c r="F56" s="10">
        <f>SUM(F57:F82)</f>
        <v>0</v>
      </c>
      <c r="G56" s="10">
        <f t="shared" si="1"/>
        <v>0</v>
      </c>
      <c r="H56" s="10">
        <f>SUM(H57:H82)</f>
        <v>0</v>
      </c>
      <c r="I56" s="10">
        <f t="shared" si="2"/>
        <v>0</v>
      </c>
      <c r="J56" s="10">
        <f>SUM(J57:J82)</f>
        <v>0</v>
      </c>
      <c r="K56" s="10">
        <f t="shared" si="3"/>
        <v>0</v>
      </c>
    </row>
    <row r="57" spans="1:11" ht="33.75" customHeight="1" x14ac:dyDescent="0.25">
      <c r="A57" s="11" t="s">
        <v>154</v>
      </c>
      <c r="B57" s="30" t="s">
        <v>119</v>
      </c>
      <c r="C57" s="12">
        <v>9.6999999999999993</v>
      </c>
      <c r="D57" s="12">
        <v>8</v>
      </c>
      <c r="E57" s="12">
        <f t="shared" si="0"/>
        <v>82.474226804123717</v>
      </c>
      <c r="F57" s="12">
        <v>0</v>
      </c>
      <c r="G57" s="12">
        <f t="shared" si="1"/>
        <v>0</v>
      </c>
      <c r="H57" s="12">
        <v>0</v>
      </c>
      <c r="I57" s="12">
        <f t="shared" si="2"/>
        <v>0</v>
      </c>
      <c r="J57" s="12">
        <v>0</v>
      </c>
      <c r="K57" s="12">
        <f t="shared" si="3"/>
        <v>0</v>
      </c>
    </row>
    <row r="58" spans="1:11" s="4" customFormat="1" ht="33.75" customHeight="1" x14ac:dyDescent="0.25">
      <c r="A58" s="15" t="s">
        <v>118</v>
      </c>
      <c r="B58" s="30"/>
      <c r="C58" s="12">
        <v>12.9</v>
      </c>
      <c r="D58" s="12">
        <v>10.4</v>
      </c>
      <c r="E58" s="12">
        <f t="shared" ref="E58:E80" si="19">IF(C58=0,0,D58/C58*100)</f>
        <v>80.620155038759691</v>
      </c>
      <c r="F58" s="12">
        <v>0</v>
      </c>
      <c r="G58" s="12">
        <f t="shared" ref="G58:G80" si="20">IF(D58=0,0,F58/D58*100)</f>
        <v>0</v>
      </c>
      <c r="H58" s="12">
        <v>0</v>
      </c>
      <c r="I58" s="12">
        <f t="shared" ref="I58:I80" si="21">IF(F58=0,0,H58/F58*100)</f>
        <v>0</v>
      </c>
      <c r="J58" s="12">
        <v>0</v>
      </c>
      <c r="K58" s="12">
        <f t="shared" ref="K58:K79" si="22">IF(H58=0,0,J58/H58*100)</f>
        <v>0</v>
      </c>
    </row>
    <row r="59" spans="1:11" s="4" customFormat="1" ht="46.5" customHeight="1" x14ac:dyDescent="0.25">
      <c r="A59" s="15" t="s">
        <v>155</v>
      </c>
      <c r="B59" s="30" t="s">
        <v>121</v>
      </c>
      <c r="C59" s="12">
        <v>73.7</v>
      </c>
      <c r="D59" s="12">
        <v>57.7</v>
      </c>
      <c r="E59" s="12">
        <f t="shared" ref="E59" si="23">IF(C59=0,0,D59/C59*100)</f>
        <v>78.290366350067842</v>
      </c>
      <c r="F59" s="12">
        <v>0</v>
      </c>
      <c r="G59" s="12">
        <f t="shared" ref="G59" si="24">IF(D59=0,0,F59/D59*100)</f>
        <v>0</v>
      </c>
      <c r="H59" s="12">
        <v>0</v>
      </c>
      <c r="I59" s="12">
        <f t="shared" ref="I59" si="25">IF(F59=0,0,H59/F59*100)</f>
        <v>0</v>
      </c>
      <c r="J59" s="12">
        <v>0</v>
      </c>
      <c r="K59" s="12">
        <f t="shared" ref="K59" si="26">IF(H59=0,0,J59/H59*100)</f>
        <v>0</v>
      </c>
    </row>
    <row r="60" spans="1:11" s="4" customFormat="1" ht="46.5" customHeight="1" x14ac:dyDescent="0.25">
      <c r="A60" s="15" t="s">
        <v>120</v>
      </c>
      <c r="B60" s="30"/>
      <c r="C60" s="12">
        <v>8</v>
      </c>
      <c r="D60" s="12">
        <v>4.5</v>
      </c>
      <c r="E60" s="12">
        <f>IF(C60=0,0,D60/C60*100)</f>
        <v>56.25</v>
      </c>
      <c r="F60" s="12">
        <v>0</v>
      </c>
      <c r="G60" s="12">
        <f t="shared" si="20"/>
        <v>0</v>
      </c>
      <c r="H60" s="12">
        <v>0</v>
      </c>
      <c r="I60" s="12">
        <f t="shared" si="21"/>
        <v>0</v>
      </c>
      <c r="J60" s="12">
        <v>0</v>
      </c>
      <c r="K60" s="12">
        <f t="shared" si="22"/>
        <v>0</v>
      </c>
    </row>
    <row r="61" spans="1:11" s="4" customFormat="1" ht="36.75" customHeight="1" x14ac:dyDescent="0.25">
      <c r="A61" s="15" t="s">
        <v>174</v>
      </c>
      <c r="B61" s="30" t="s">
        <v>122</v>
      </c>
      <c r="C61" s="12">
        <v>3.1</v>
      </c>
      <c r="D61" s="12">
        <v>51.1</v>
      </c>
      <c r="E61" s="12">
        <f>IF(C61=0,0,D61/C61*100)</f>
        <v>1648.3870967741937</v>
      </c>
      <c r="F61" s="12">
        <v>0</v>
      </c>
      <c r="G61" s="12">
        <f t="shared" si="20"/>
        <v>0</v>
      </c>
      <c r="H61" s="12">
        <v>0</v>
      </c>
      <c r="I61" s="12">
        <f t="shared" si="21"/>
        <v>0</v>
      </c>
      <c r="J61" s="12">
        <v>0</v>
      </c>
      <c r="K61" s="12"/>
    </row>
    <row r="62" spans="1:11" s="4" customFormat="1" ht="36.75" customHeight="1" x14ac:dyDescent="0.25">
      <c r="A62" s="15" t="s">
        <v>142</v>
      </c>
      <c r="B62" s="30"/>
      <c r="C62" s="12">
        <v>1.5</v>
      </c>
      <c r="D62" s="12">
        <v>0</v>
      </c>
      <c r="E62" s="12">
        <f t="shared" ref="E62" si="27">IF(C62=0,0,D62/C62*100)</f>
        <v>0</v>
      </c>
      <c r="F62" s="12">
        <v>0</v>
      </c>
      <c r="G62" s="12">
        <f t="shared" ref="G62" si="28">IF(D62=0,0,F62/D62*100)</f>
        <v>0</v>
      </c>
      <c r="H62" s="12">
        <v>0</v>
      </c>
      <c r="I62" s="12">
        <f t="shared" ref="I62" si="29">IF(F62=0,0,H62/F62*100)</f>
        <v>0</v>
      </c>
      <c r="J62" s="12">
        <v>0</v>
      </c>
      <c r="K62" s="12">
        <f t="shared" ref="K62" si="30">IF(H62=0,0,J62/H62*100)</f>
        <v>0</v>
      </c>
    </row>
    <row r="63" spans="1:11" s="4" customFormat="1" ht="79.5" customHeight="1" x14ac:dyDescent="0.25">
      <c r="A63" s="15" t="s">
        <v>156</v>
      </c>
      <c r="B63" s="24" t="s">
        <v>123</v>
      </c>
      <c r="C63" s="12">
        <v>64.599999999999994</v>
      </c>
      <c r="D63" s="12">
        <v>49.2</v>
      </c>
      <c r="E63" s="12">
        <f t="shared" ref="E63" si="31">IF(C63=0,0,D63/C63*100)</f>
        <v>76.160990712074323</v>
      </c>
      <c r="F63" s="12">
        <v>0</v>
      </c>
      <c r="G63" s="12">
        <f t="shared" ref="G63" si="32">IF(D63=0,0,F63/D63*100)</f>
        <v>0</v>
      </c>
      <c r="H63" s="12">
        <v>0</v>
      </c>
      <c r="I63" s="12">
        <f t="shared" ref="I63" si="33">IF(F63=0,0,H63/F63*100)</f>
        <v>0</v>
      </c>
      <c r="J63" s="12">
        <v>0</v>
      </c>
      <c r="K63" s="12">
        <f t="shared" ref="K63" si="34">IF(H63=0,0,J63/H63*100)</f>
        <v>0</v>
      </c>
    </row>
    <row r="64" spans="1:11" s="4" customFormat="1" ht="79.5" customHeight="1" x14ac:dyDescent="0.25">
      <c r="A64" s="15" t="s">
        <v>187</v>
      </c>
      <c r="B64" s="24" t="s">
        <v>188</v>
      </c>
      <c r="C64" s="12">
        <v>6</v>
      </c>
      <c r="D64" s="12">
        <v>0</v>
      </c>
      <c r="E64" s="12">
        <f t="shared" ref="E64" si="35">IF(C64=0,0,D64/C64*100)</f>
        <v>0</v>
      </c>
      <c r="F64" s="12">
        <v>0</v>
      </c>
      <c r="G64" s="12">
        <f t="shared" ref="G64" si="36">IF(D64=0,0,F64/D64*100)</f>
        <v>0</v>
      </c>
      <c r="H64" s="12">
        <v>0</v>
      </c>
      <c r="I64" s="12">
        <f t="shared" ref="I64" si="37">IF(F64=0,0,H64/F64*100)</f>
        <v>0</v>
      </c>
      <c r="J64" s="12">
        <v>0</v>
      </c>
      <c r="K64" s="12">
        <f t="shared" ref="K64" si="38">IF(H64=0,0,J64/H64*100)</f>
        <v>0</v>
      </c>
    </row>
    <row r="65" spans="1:11" s="4" customFormat="1" ht="75" x14ac:dyDescent="0.25">
      <c r="A65" s="15" t="s">
        <v>157</v>
      </c>
      <c r="B65" s="24" t="s">
        <v>143</v>
      </c>
      <c r="C65" s="12">
        <v>10.5</v>
      </c>
      <c r="D65" s="12">
        <v>0</v>
      </c>
      <c r="E65" s="12">
        <f t="shared" ref="E65" si="39">IF(C65=0,0,D65/C65*100)</f>
        <v>0</v>
      </c>
      <c r="F65" s="12">
        <v>0</v>
      </c>
      <c r="G65" s="12">
        <f t="shared" ref="G65" si="40">IF(D65=0,0,F65/D65*100)</f>
        <v>0</v>
      </c>
      <c r="H65" s="12">
        <v>0</v>
      </c>
      <c r="I65" s="12">
        <f t="shared" ref="I65" si="41">IF(F65=0,0,H65/F65*100)</f>
        <v>0</v>
      </c>
      <c r="J65" s="12">
        <v>0</v>
      </c>
      <c r="K65" s="12">
        <f t="shared" ref="K65" si="42">IF(H65=0,0,J65/H65*100)</f>
        <v>0</v>
      </c>
    </row>
    <row r="66" spans="1:11" s="4" customFormat="1" ht="90" x14ac:dyDescent="0.25">
      <c r="A66" s="15" t="s">
        <v>158</v>
      </c>
      <c r="B66" s="24" t="s">
        <v>124</v>
      </c>
      <c r="C66" s="12">
        <v>19</v>
      </c>
      <c r="D66" s="12">
        <v>0.5</v>
      </c>
      <c r="E66" s="12">
        <f t="shared" ref="E66" si="43">IF(C66=0,0,D66/C66*100)</f>
        <v>2.6315789473684208</v>
      </c>
      <c r="F66" s="12">
        <v>0</v>
      </c>
      <c r="G66" s="12">
        <f t="shared" ref="G66" si="44">IF(D66=0,0,F66/D66*100)</f>
        <v>0</v>
      </c>
      <c r="H66" s="12">
        <v>0</v>
      </c>
      <c r="I66" s="12">
        <f t="shared" ref="I66" si="45">IF(F66=0,0,H66/F66*100)</f>
        <v>0</v>
      </c>
      <c r="J66" s="12">
        <v>0</v>
      </c>
      <c r="K66" s="12">
        <f t="shared" ref="K66" si="46">IF(H66=0,0,J66/H66*100)</f>
        <v>0</v>
      </c>
    </row>
    <row r="67" spans="1:11" s="4" customFormat="1" ht="102" customHeight="1" x14ac:dyDescent="0.25">
      <c r="A67" s="15" t="s">
        <v>171</v>
      </c>
      <c r="B67" s="24" t="s">
        <v>125</v>
      </c>
      <c r="C67" s="12">
        <v>1.1000000000000001</v>
      </c>
      <c r="D67" s="12">
        <v>9.5</v>
      </c>
      <c r="E67" s="12">
        <f t="shared" si="19"/>
        <v>863.63636363636351</v>
      </c>
      <c r="F67" s="12">
        <v>0</v>
      </c>
      <c r="G67" s="12">
        <f t="shared" si="20"/>
        <v>0</v>
      </c>
      <c r="H67" s="12">
        <v>0</v>
      </c>
      <c r="I67" s="12">
        <f t="shared" si="21"/>
        <v>0</v>
      </c>
      <c r="J67" s="12">
        <v>0</v>
      </c>
      <c r="K67" s="12">
        <f t="shared" si="22"/>
        <v>0</v>
      </c>
    </row>
    <row r="68" spans="1:11" s="4" customFormat="1" ht="50.25" customHeight="1" x14ac:dyDescent="0.25">
      <c r="A68" s="15" t="s">
        <v>150</v>
      </c>
      <c r="B68" s="31" t="s">
        <v>151</v>
      </c>
      <c r="C68" s="12">
        <v>20</v>
      </c>
      <c r="D68" s="12">
        <v>142</v>
      </c>
      <c r="E68" s="12">
        <f t="shared" ref="E68:E69" si="47">IF(C68=0,0,D68/C68*100)</f>
        <v>710</v>
      </c>
      <c r="F68" s="12">
        <v>0</v>
      </c>
      <c r="G68" s="12">
        <f t="shared" ref="G68:G69" si="48">IF(D68=0,0,F68/D68*100)</f>
        <v>0</v>
      </c>
      <c r="H68" s="12">
        <v>0</v>
      </c>
      <c r="I68" s="12">
        <f t="shared" ref="I68:I69" si="49">IF(F68=0,0,H68/F68*100)</f>
        <v>0</v>
      </c>
      <c r="J68" s="12">
        <v>0</v>
      </c>
      <c r="K68" s="12">
        <f t="shared" ref="K68:K69" si="50">IF(H68=0,0,J68/H68*100)</f>
        <v>0</v>
      </c>
    </row>
    <row r="69" spans="1:11" s="4" customFormat="1" ht="50.25" customHeight="1" x14ac:dyDescent="0.25">
      <c r="A69" s="15" t="s">
        <v>178</v>
      </c>
      <c r="B69" s="33"/>
      <c r="C69" s="12">
        <v>20</v>
      </c>
      <c r="D69" s="12">
        <v>10</v>
      </c>
      <c r="E69" s="12">
        <f t="shared" si="47"/>
        <v>50</v>
      </c>
      <c r="F69" s="12">
        <v>0</v>
      </c>
      <c r="G69" s="12">
        <f t="shared" si="48"/>
        <v>0</v>
      </c>
      <c r="H69" s="12">
        <v>0</v>
      </c>
      <c r="I69" s="12">
        <f t="shared" si="49"/>
        <v>0</v>
      </c>
      <c r="J69" s="12">
        <v>0</v>
      </c>
      <c r="K69" s="12">
        <f t="shared" si="50"/>
        <v>0</v>
      </c>
    </row>
    <row r="70" spans="1:11" s="4" customFormat="1" ht="180" x14ac:dyDescent="0.25">
      <c r="A70" s="15" t="s">
        <v>126</v>
      </c>
      <c r="B70" s="24" t="s">
        <v>127</v>
      </c>
      <c r="C70" s="12">
        <v>45.4</v>
      </c>
      <c r="D70" s="12">
        <v>0</v>
      </c>
      <c r="E70" s="12">
        <f t="shared" si="19"/>
        <v>0</v>
      </c>
      <c r="F70" s="12">
        <v>0</v>
      </c>
      <c r="G70" s="12">
        <f t="shared" si="20"/>
        <v>0</v>
      </c>
      <c r="H70" s="12">
        <v>0</v>
      </c>
      <c r="I70" s="12">
        <f t="shared" si="21"/>
        <v>0</v>
      </c>
      <c r="J70" s="12">
        <v>0</v>
      </c>
      <c r="K70" s="12">
        <f t="shared" si="22"/>
        <v>0</v>
      </c>
    </row>
    <row r="71" spans="1:11" s="4" customFormat="1" ht="75" x14ac:dyDescent="0.25">
      <c r="A71" s="15" t="s">
        <v>159</v>
      </c>
      <c r="B71" s="24" t="s">
        <v>144</v>
      </c>
      <c r="C71" s="12">
        <v>1.6</v>
      </c>
      <c r="D71" s="12">
        <v>4.0999999999999996</v>
      </c>
      <c r="E71" s="12">
        <f t="shared" si="19"/>
        <v>256.24999999999994</v>
      </c>
      <c r="F71" s="12">
        <v>0</v>
      </c>
      <c r="G71" s="12">
        <f t="shared" ref="G71" si="51">IF(D71=0,0,F71/D71*100)</f>
        <v>0</v>
      </c>
      <c r="H71" s="12">
        <v>0</v>
      </c>
      <c r="I71" s="12">
        <f t="shared" ref="I71" si="52">IF(F71=0,0,H71/F71*100)</f>
        <v>0</v>
      </c>
      <c r="J71" s="12">
        <v>0</v>
      </c>
      <c r="K71" s="12">
        <f t="shared" ref="K71" si="53">IF(H71=0,0,J71/H71*100)</f>
        <v>0</v>
      </c>
    </row>
    <row r="72" spans="1:11" s="4" customFormat="1" ht="75" x14ac:dyDescent="0.25">
      <c r="A72" s="15" t="s">
        <v>160</v>
      </c>
      <c r="B72" s="24" t="s">
        <v>128</v>
      </c>
      <c r="C72" s="12">
        <v>525.6</v>
      </c>
      <c r="D72" s="12">
        <v>10759.5</v>
      </c>
      <c r="E72" s="12">
        <f t="shared" ref="E72" si="54">IF(C72=0,0,D72/C72*100)</f>
        <v>2047.0890410958905</v>
      </c>
      <c r="F72" s="12">
        <v>0</v>
      </c>
      <c r="G72" s="12">
        <f t="shared" ref="G72" si="55">IF(D72=0,0,F72/D72*100)</f>
        <v>0</v>
      </c>
      <c r="H72" s="12">
        <v>0</v>
      </c>
      <c r="I72" s="12">
        <f t="shared" ref="I72" si="56">IF(F72=0,0,H72/F72*100)</f>
        <v>0</v>
      </c>
      <c r="J72" s="12">
        <v>0</v>
      </c>
      <c r="K72" s="12">
        <f t="shared" ref="K72" si="57">IF(H72=0,0,J72/H72*100)</f>
        <v>0</v>
      </c>
    </row>
    <row r="73" spans="1:11" s="4" customFormat="1" ht="41.25" customHeight="1" x14ac:dyDescent="0.25">
      <c r="A73" s="15" t="s">
        <v>161</v>
      </c>
      <c r="B73" s="30" t="s">
        <v>130</v>
      </c>
      <c r="C73" s="12">
        <v>131.5</v>
      </c>
      <c r="D73" s="12">
        <v>226.6</v>
      </c>
      <c r="E73" s="12">
        <f t="shared" si="19"/>
        <v>172.31939163498097</v>
      </c>
      <c r="F73" s="12">
        <v>0</v>
      </c>
      <c r="G73" s="12">
        <f t="shared" ref="G73" si="58">IF(D73=0,0,F73/D73*100)</f>
        <v>0</v>
      </c>
      <c r="H73" s="12">
        <v>0</v>
      </c>
      <c r="I73" s="12">
        <f t="shared" ref="I73" si="59">IF(F73=0,0,H73/F73*100)</f>
        <v>0</v>
      </c>
      <c r="J73" s="12">
        <v>0</v>
      </c>
      <c r="K73" s="12">
        <f t="shared" ref="K73" si="60">IF(H73=0,0,J73/H73*100)</f>
        <v>0</v>
      </c>
    </row>
    <row r="74" spans="1:11" s="4" customFormat="1" ht="41.25" customHeight="1" x14ac:dyDescent="0.25">
      <c r="A74" s="15" t="s">
        <v>129</v>
      </c>
      <c r="B74" s="30"/>
      <c r="C74" s="12">
        <v>13.9</v>
      </c>
      <c r="D74" s="12">
        <v>15.4</v>
      </c>
      <c r="E74" s="12">
        <f t="shared" si="19"/>
        <v>110.79136690647482</v>
      </c>
      <c r="F74" s="12">
        <v>0</v>
      </c>
      <c r="G74" s="12">
        <f t="shared" si="20"/>
        <v>0</v>
      </c>
      <c r="H74" s="12">
        <v>0</v>
      </c>
      <c r="I74" s="12">
        <f t="shared" si="21"/>
        <v>0</v>
      </c>
      <c r="J74" s="12">
        <v>0</v>
      </c>
      <c r="K74" s="12">
        <f t="shared" si="22"/>
        <v>0</v>
      </c>
    </row>
    <row r="75" spans="1:11" s="4" customFormat="1" ht="75" x14ac:dyDescent="0.25">
      <c r="A75" s="15" t="s">
        <v>131</v>
      </c>
      <c r="B75" s="24" t="s">
        <v>132</v>
      </c>
      <c r="C75" s="12">
        <v>106.6</v>
      </c>
      <c r="D75" s="12">
        <v>4585</v>
      </c>
      <c r="E75" s="12">
        <f t="shared" si="19"/>
        <v>4301.1257035647286</v>
      </c>
      <c r="F75" s="12">
        <v>0</v>
      </c>
      <c r="G75" s="12">
        <f t="shared" si="20"/>
        <v>0</v>
      </c>
      <c r="H75" s="12">
        <v>0</v>
      </c>
      <c r="I75" s="12">
        <f t="shared" si="21"/>
        <v>0</v>
      </c>
      <c r="J75" s="12">
        <v>0</v>
      </c>
      <c r="K75" s="12">
        <f t="shared" si="22"/>
        <v>0</v>
      </c>
    </row>
    <row r="76" spans="1:11" s="4" customFormat="1" ht="60" x14ac:dyDescent="0.25">
      <c r="A76" s="15" t="s">
        <v>133</v>
      </c>
      <c r="B76" s="24" t="s">
        <v>134</v>
      </c>
      <c r="C76" s="12">
        <v>45.8</v>
      </c>
      <c r="D76" s="12">
        <v>28</v>
      </c>
      <c r="E76" s="12">
        <f t="shared" si="19"/>
        <v>61.135371179039311</v>
      </c>
      <c r="F76" s="12">
        <v>0</v>
      </c>
      <c r="G76" s="12">
        <f t="shared" si="20"/>
        <v>0</v>
      </c>
      <c r="H76" s="12">
        <v>0</v>
      </c>
      <c r="I76" s="12">
        <f t="shared" si="21"/>
        <v>0</v>
      </c>
      <c r="J76" s="12">
        <v>0</v>
      </c>
      <c r="K76" s="12">
        <f t="shared" si="22"/>
        <v>0</v>
      </c>
    </row>
    <row r="77" spans="1:11" s="4" customFormat="1" ht="35.25" customHeight="1" x14ac:dyDescent="0.25">
      <c r="A77" s="15" t="s">
        <v>136</v>
      </c>
      <c r="B77" s="30" t="s">
        <v>135</v>
      </c>
      <c r="C77" s="12">
        <v>11.3</v>
      </c>
      <c r="D77" s="12">
        <v>5.3</v>
      </c>
      <c r="E77" s="12">
        <f t="shared" si="19"/>
        <v>46.902654867256629</v>
      </c>
      <c r="F77" s="12">
        <v>0</v>
      </c>
      <c r="G77" s="12">
        <f t="shared" si="20"/>
        <v>0</v>
      </c>
      <c r="H77" s="12">
        <v>0</v>
      </c>
      <c r="I77" s="12">
        <f t="shared" si="21"/>
        <v>0</v>
      </c>
      <c r="J77" s="12">
        <v>0</v>
      </c>
      <c r="K77" s="12">
        <f t="shared" si="22"/>
        <v>0</v>
      </c>
    </row>
    <row r="78" spans="1:11" s="4" customFormat="1" ht="35.25" customHeight="1" x14ac:dyDescent="0.25">
      <c r="A78" s="15" t="s">
        <v>137</v>
      </c>
      <c r="B78" s="30"/>
      <c r="C78" s="12">
        <v>1.1000000000000001</v>
      </c>
      <c r="D78" s="12">
        <v>0.6</v>
      </c>
      <c r="E78" s="12">
        <f t="shared" si="19"/>
        <v>54.54545454545454</v>
      </c>
      <c r="F78" s="12">
        <v>0</v>
      </c>
      <c r="G78" s="12">
        <f t="shared" si="20"/>
        <v>0</v>
      </c>
      <c r="H78" s="12">
        <v>0</v>
      </c>
      <c r="I78" s="12">
        <f t="shared" si="21"/>
        <v>0</v>
      </c>
      <c r="J78" s="12">
        <v>0</v>
      </c>
      <c r="K78" s="12">
        <f t="shared" si="22"/>
        <v>0</v>
      </c>
    </row>
    <row r="79" spans="1:11" s="4" customFormat="1" ht="51.75" customHeight="1" x14ac:dyDescent="0.25">
      <c r="A79" s="15" t="s">
        <v>138</v>
      </c>
      <c r="B79" s="30" t="s">
        <v>190</v>
      </c>
      <c r="C79" s="12">
        <v>846.7</v>
      </c>
      <c r="D79" s="12">
        <v>306.89999999999998</v>
      </c>
      <c r="E79" s="12">
        <f t="shared" si="19"/>
        <v>36.246604464391162</v>
      </c>
      <c r="F79" s="12">
        <v>0</v>
      </c>
      <c r="G79" s="12">
        <f t="shared" si="20"/>
        <v>0</v>
      </c>
      <c r="H79" s="12">
        <v>0</v>
      </c>
      <c r="I79" s="12">
        <f t="shared" si="21"/>
        <v>0</v>
      </c>
      <c r="J79" s="12">
        <v>0</v>
      </c>
      <c r="K79" s="12">
        <f t="shared" si="22"/>
        <v>0</v>
      </c>
    </row>
    <row r="80" spans="1:11" s="4" customFormat="1" ht="51.75" customHeight="1" x14ac:dyDescent="0.25">
      <c r="A80" s="15" t="s">
        <v>175</v>
      </c>
      <c r="B80" s="30"/>
      <c r="C80" s="12">
        <v>2558.9</v>
      </c>
      <c r="D80" s="12">
        <v>73</v>
      </c>
      <c r="E80" s="12">
        <f t="shared" si="19"/>
        <v>2.8527883074758686</v>
      </c>
      <c r="F80" s="12">
        <v>0</v>
      </c>
      <c r="G80" s="12">
        <f t="shared" si="20"/>
        <v>0</v>
      </c>
      <c r="H80" s="12">
        <v>0</v>
      </c>
      <c r="I80" s="12">
        <f t="shared" si="21"/>
        <v>0</v>
      </c>
      <c r="J80" s="12">
        <v>0</v>
      </c>
      <c r="K80" s="12"/>
    </row>
    <row r="81" spans="1:11" s="4" customFormat="1" ht="51.75" customHeight="1" x14ac:dyDescent="0.25">
      <c r="A81" s="15" t="s">
        <v>145</v>
      </c>
      <c r="B81" s="30"/>
      <c r="C81" s="12">
        <v>16893</v>
      </c>
      <c r="D81" s="12">
        <v>0</v>
      </c>
      <c r="E81" s="12">
        <f t="shared" ref="E81:E82" si="61">IF(C81=0,0,D81/C81*100)</f>
        <v>0</v>
      </c>
      <c r="F81" s="12">
        <v>0</v>
      </c>
      <c r="G81" s="12">
        <f t="shared" ref="G81:G82" si="62">IF(D81=0,0,F81/D81*100)</f>
        <v>0</v>
      </c>
      <c r="H81" s="12">
        <v>0</v>
      </c>
      <c r="I81" s="12">
        <f t="shared" ref="I81:I82" si="63">IF(F81=0,0,H81/F81*100)</f>
        <v>0</v>
      </c>
      <c r="J81" s="12">
        <v>0</v>
      </c>
      <c r="K81" s="12">
        <f t="shared" ref="K81:K82" si="64">IF(H81=0,0,J81/H81*100)</f>
        <v>0</v>
      </c>
    </row>
    <row r="82" spans="1:11" s="4" customFormat="1" ht="80.25" customHeight="1" x14ac:dyDescent="0.25">
      <c r="A82" s="15" t="s">
        <v>189</v>
      </c>
      <c r="B82" s="24" t="s">
        <v>191</v>
      </c>
      <c r="C82" s="12">
        <v>0</v>
      </c>
      <c r="D82" s="12">
        <v>17759.5</v>
      </c>
      <c r="E82" s="12">
        <f t="shared" si="61"/>
        <v>0</v>
      </c>
      <c r="F82" s="12">
        <v>0</v>
      </c>
      <c r="G82" s="12">
        <f t="shared" si="62"/>
        <v>0</v>
      </c>
      <c r="H82" s="12">
        <v>0</v>
      </c>
      <c r="I82" s="12">
        <f t="shared" si="63"/>
        <v>0</v>
      </c>
      <c r="J82" s="12">
        <v>0</v>
      </c>
      <c r="K82" s="12">
        <f t="shared" si="64"/>
        <v>0</v>
      </c>
    </row>
    <row r="83" spans="1:11" s="4" customFormat="1" ht="14.25" x14ac:dyDescent="0.2">
      <c r="A83" s="8" t="s">
        <v>78</v>
      </c>
      <c r="B83" s="13" t="s">
        <v>79</v>
      </c>
      <c r="C83" s="10">
        <f>C84+C98+C101+C105</f>
        <v>86631.1</v>
      </c>
      <c r="D83" s="10">
        <f>D84+D98+D101+D105</f>
        <v>35883.9</v>
      </c>
      <c r="E83" s="10">
        <f t="shared" ref="E83:E107" si="65">IF(C83=0,0,D83/C83*100)</f>
        <v>41.421498745831457</v>
      </c>
      <c r="F83" s="10">
        <f>F84+F98+F101+F105</f>
        <v>43788.3</v>
      </c>
      <c r="G83" s="10">
        <f t="shared" ref="G83:G107" si="66">IF(D83=0,0,F83/D83*100)</f>
        <v>122.02770601857658</v>
      </c>
      <c r="H83" s="10">
        <f>H84+H98+H101+H105</f>
        <v>14801.4</v>
      </c>
      <c r="I83" s="10">
        <f t="shared" ref="I83:I107" si="67">IF(F83=0,0,H83/F83*100)</f>
        <v>33.802180034392748</v>
      </c>
      <c r="J83" s="10">
        <f>J84+J98+J101+J105</f>
        <v>15091</v>
      </c>
      <c r="K83" s="10">
        <f t="shared" ref="K83:K107" si="68">IF(H83=0,0,J83/H83*100)</f>
        <v>101.95657167565231</v>
      </c>
    </row>
    <row r="84" spans="1:11" s="4" customFormat="1" ht="28.5" x14ac:dyDescent="0.2">
      <c r="A84" s="8" t="s">
        <v>80</v>
      </c>
      <c r="B84" s="13" t="s">
        <v>81</v>
      </c>
      <c r="C84" s="10">
        <f>C85+C91+C95</f>
        <v>86541</v>
      </c>
      <c r="D84" s="10">
        <f>D85+D91+D95</f>
        <v>35708.5</v>
      </c>
      <c r="E84" s="10">
        <f t="shared" si="65"/>
        <v>41.261945205162867</v>
      </c>
      <c r="F84" s="10">
        <f>F85+F91+F95</f>
        <v>43788.3</v>
      </c>
      <c r="G84" s="10">
        <f t="shared" si="66"/>
        <v>122.62710559110576</v>
      </c>
      <c r="H84" s="10">
        <f>H85+H91+H95</f>
        <v>14801.4</v>
      </c>
      <c r="I84" s="10">
        <f t="shared" si="67"/>
        <v>33.802180034392748</v>
      </c>
      <c r="J84" s="10">
        <f>J85+J91+J95</f>
        <v>15091</v>
      </c>
      <c r="K84" s="10">
        <f t="shared" si="68"/>
        <v>101.95657167565231</v>
      </c>
    </row>
    <row r="85" spans="1:11" s="4" customFormat="1" ht="28.5" x14ac:dyDescent="0.2">
      <c r="A85" s="8" t="s">
        <v>104</v>
      </c>
      <c r="B85" s="13" t="s">
        <v>82</v>
      </c>
      <c r="C85" s="10">
        <f>C86+C88</f>
        <v>72674.5</v>
      </c>
      <c r="D85" s="10">
        <f>D86+D88</f>
        <v>20866.900000000001</v>
      </c>
      <c r="E85" s="10">
        <f t="shared" si="65"/>
        <v>28.712822241639092</v>
      </c>
      <c r="F85" s="10">
        <f>F86+F88</f>
        <v>28609.8</v>
      </c>
      <c r="G85" s="10">
        <f t="shared" si="66"/>
        <v>137.10613459593901</v>
      </c>
      <c r="H85" s="10">
        <f>H86+H88</f>
        <v>0</v>
      </c>
      <c r="I85" s="10">
        <f t="shared" si="67"/>
        <v>0</v>
      </c>
      <c r="J85" s="10">
        <f>J86+J88</f>
        <v>0</v>
      </c>
      <c r="K85" s="10">
        <f t="shared" si="68"/>
        <v>0</v>
      </c>
    </row>
    <row r="86" spans="1:11" ht="30" x14ac:dyDescent="0.25">
      <c r="A86" s="11" t="s">
        <v>162</v>
      </c>
      <c r="B86" s="24" t="s">
        <v>163</v>
      </c>
      <c r="C86" s="12">
        <f>C87</f>
        <v>0</v>
      </c>
      <c r="D86" s="12">
        <f>D87</f>
        <v>0</v>
      </c>
      <c r="E86" s="12">
        <f t="shared" si="65"/>
        <v>0</v>
      </c>
      <c r="F86" s="12">
        <f>F87</f>
        <v>21818.6</v>
      </c>
      <c r="G86" s="12">
        <f t="shared" si="66"/>
        <v>0</v>
      </c>
      <c r="H86" s="12">
        <f>H87</f>
        <v>0</v>
      </c>
      <c r="I86" s="12">
        <f t="shared" si="67"/>
        <v>0</v>
      </c>
      <c r="J86" s="12">
        <f>J87</f>
        <v>0</v>
      </c>
      <c r="K86" s="12">
        <f t="shared" si="68"/>
        <v>0</v>
      </c>
    </row>
    <row r="87" spans="1:11" ht="120" x14ac:dyDescent="0.25">
      <c r="A87" s="11" t="s">
        <v>164</v>
      </c>
      <c r="B87" s="24" t="s">
        <v>205</v>
      </c>
      <c r="C87" s="12"/>
      <c r="D87" s="12">
        <v>0</v>
      </c>
      <c r="E87" s="12">
        <f t="shared" si="65"/>
        <v>0</v>
      </c>
      <c r="F87" s="12">
        <v>21818.6</v>
      </c>
      <c r="G87" s="12">
        <f t="shared" si="66"/>
        <v>0</v>
      </c>
      <c r="H87" s="12">
        <v>0</v>
      </c>
      <c r="I87" s="12">
        <f t="shared" si="67"/>
        <v>0</v>
      </c>
      <c r="J87" s="12">
        <v>0</v>
      </c>
      <c r="K87" s="12">
        <f t="shared" si="68"/>
        <v>0</v>
      </c>
    </row>
    <row r="88" spans="1:11" x14ac:dyDescent="0.25">
      <c r="A88" s="11" t="s">
        <v>105</v>
      </c>
      <c r="B88" s="24" t="s">
        <v>83</v>
      </c>
      <c r="C88" s="12">
        <f>SUM(C89:C90)</f>
        <v>72674.5</v>
      </c>
      <c r="D88" s="12">
        <f>SUM(D89:D90)</f>
        <v>20866.900000000001</v>
      </c>
      <c r="E88" s="12">
        <f t="shared" si="65"/>
        <v>28.712822241639092</v>
      </c>
      <c r="F88" s="12">
        <f>SUM(F89:F90)</f>
        <v>6791.2</v>
      </c>
      <c r="G88" s="12">
        <f t="shared" si="66"/>
        <v>32.54532297562168</v>
      </c>
      <c r="H88" s="12">
        <f>SUM(H89:H90)</f>
        <v>0</v>
      </c>
      <c r="I88" s="12">
        <f t="shared" si="67"/>
        <v>0</v>
      </c>
      <c r="J88" s="12">
        <f>SUM(J89:J90)</f>
        <v>0</v>
      </c>
      <c r="K88" s="12">
        <f t="shared" si="68"/>
        <v>0</v>
      </c>
    </row>
    <row r="89" spans="1:11" ht="74.25" customHeight="1" x14ac:dyDescent="0.25">
      <c r="A89" s="11" t="s">
        <v>106</v>
      </c>
      <c r="B89" s="19" t="s">
        <v>165</v>
      </c>
      <c r="C89" s="12">
        <v>30002.799999999999</v>
      </c>
      <c r="D89" s="12">
        <v>14366.8</v>
      </c>
      <c r="E89" s="12">
        <f t="shared" si="65"/>
        <v>47.884864079352589</v>
      </c>
      <c r="F89" s="12">
        <v>6791.2</v>
      </c>
      <c r="G89" s="12">
        <f t="shared" si="66"/>
        <v>47.270094941114237</v>
      </c>
      <c r="H89" s="12">
        <v>0</v>
      </c>
      <c r="I89" s="12">
        <f t="shared" si="67"/>
        <v>0</v>
      </c>
      <c r="J89" s="12">
        <v>0</v>
      </c>
      <c r="K89" s="12">
        <f t="shared" si="68"/>
        <v>0</v>
      </c>
    </row>
    <row r="90" spans="1:11" ht="60" x14ac:dyDescent="0.25">
      <c r="A90" s="11" t="s">
        <v>106</v>
      </c>
      <c r="B90" s="19" t="s">
        <v>103</v>
      </c>
      <c r="C90" s="12">
        <v>42671.7</v>
      </c>
      <c r="D90" s="12">
        <v>6500.1</v>
      </c>
      <c r="E90" s="12">
        <f t="shared" si="65"/>
        <v>15.232812379164647</v>
      </c>
      <c r="F90" s="12">
        <v>0</v>
      </c>
      <c r="G90" s="12">
        <f t="shared" si="66"/>
        <v>0</v>
      </c>
      <c r="H90" s="12">
        <v>0</v>
      </c>
      <c r="I90" s="12">
        <f t="shared" si="67"/>
        <v>0</v>
      </c>
      <c r="J90" s="12">
        <v>0</v>
      </c>
      <c r="K90" s="12">
        <f t="shared" si="68"/>
        <v>0</v>
      </c>
    </row>
    <row r="91" spans="1:11" s="4" customFormat="1" ht="28.5" x14ac:dyDescent="0.2">
      <c r="A91" s="8" t="s">
        <v>107</v>
      </c>
      <c r="B91" s="13" t="s">
        <v>84</v>
      </c>
      <c r="C91" s="10">
        <f>C92+C94</f>
        <v>3630.7000000000003</v>
      </c>
      <c r="D91" s="10">
        <f>D92+D94</f>
        <v>3684.5</v>
      </c>
      <c r="E91" s="10">
        <f t="shared" si="65"/>
        <v>101.48180791582891</v>
      </c>
      <c r="F91" s="10">
        <f>F92+F94</f>
        <v>3900.1000000000004</v>
      </c>
      <c r="G91" s="10">
        <f t="shared" si="66"/>
        <v>105.85154023612431</v>
      </c>
      <c r="H91" s="10">
        <f>H92+H94</f>
        <v>3914.4</v>
      </c>
      <c r="I91" s="10">
        <f t="shared" si="67"/>
        <v>100.36665726519831</v>
      </c>
      <c r="J91" s="10">
        <f>J92+J94</f>
        <v>3812.6000000000004</v>
      </c>
      <c r="K91" s="10">
        <f t="shared" si="68"/>
        <v>97.399346004496223</v>
      </c>
    </row>
    <row r="92" spans="1:11" ht="45" x14ac:dyDescent="0.25">
      <c r="A92" s="11" t="s">
        <v>108</v>
      </c>
      <c r="B92" s="24" t="s">
        <v>85</v>
      </c>
      <c r="C92" s="12">
        <f>C93</f>
        <v>3629.8</v>
      </c>
      <c r="D92" s="12">
        <f>D93</f>
        <v>3680.9</v>
      </c>
      <c r="E92" s="12">
        <f t="shared" si="65"/>
        <v>101.40779106286848</v>
      </c>
      <c r="F92" s="12">
        <f>F93</f>
        <v>3896.3</v>
      </c>
      <c r="G92" s="12">
        <f>IF(D92=0,0,F92/D92*100)</f>
        <v>105.85182971555869</v>
      </c>
      <c r="H92" s="12">
        <f>H93</f>
        <v>3774.5</v>
      </c>
      <c r="I92" s="12">
        <f t="shared" si="67"/>
        <v>96.873957344147016</v>
      </c>
      <c r="J92" s="12">
        <f>J93</f>
        <v>3808.8</v>
      </c>
      <c r="K92" s="12">
        <f t="shared" si="68"/>
        <v>100.90872963306398</v>
      </c>
    </row>
    <row r="93" spans="1:11" ht="46.5" customHeight="1" x14ac:dyDescent="0.25">
      <c r="A93" s="11" t="s">
        <v>109</v>
      </c>
      <c r="B93" s="20" t="s">
        <v>43</v>
      </c>
      <c r="C93" s="12">
        <v>3629.8</v>
      </c>
      <c r="D93" s="12">
        <v>3680.9</v>
      </c>
      <c r="E93" s="12">
        <f t="shared" si="65"/>
        <v>101.40779106286848</v>
      </c>
      <c r="F93" s="12">
        <v>3896.3</v>
      </c>
      <c r="G93" s="12">
        <f t="shared" si="66"/>
        <v>105.85182971555869</v>
      </c>
      <c r="H93" s="12">
        <v>3774.5</v>
      </c>
      <c r="I93" s="12">
        <f t="shared" si="67"/>
        <v>96.873957344147016</v>
      </c>
      <c r="J93" s="12">
        <v>3808.8</v>
      </c>
      <c r="K93" s="12">
        <f t="shared" si="68"/>
        <v>100.90872963306398</v>
      </c>
    </row>
    <row r="94" spans="1:11" ht="46.5" customHeight="1" x14ac:dyDescent="0.25">
      <c r="A94" s="11" t="s">
        <v>110</v>
      </c>
      <c r="B94" s="20" t="s">
        <v>102</v>
      </c>
      <c r="C94" s="12">
        <v>0.9</v>
      </c>
      <c r="D94" s="12">
        <v>3.6</v>
      </c>
      <c r="E94" s="12">
        <f t="shared" si="65"/>
        <v>400</v>
      </c>
      <c r="F94" s="12">
        <v>3.8</v>
      </c>
      <c r="G94" s="12">
        <f t="shared" si="66"/>
        <v>105.55555555555556</v>
      </c>
      <c r="H94" s="12">
        <v>139.9</v>
      </c>
      <c r="I94" s="12">
        <f t="shared" si="67"/>
        <v>3681.5789473684213</v>
      </c>
      <c r="J94" s="12">
        <v>3.8</v>
      </c>
      <c r="K94" s="12">
        <f t="shared" si="68"/>
        <v>2.7162258756254465</v>
      </c>
    </row>
    <row r="95" spans="1:11" s="4" customFormat="1" ht="14.25" x14ac:dyDescent="0.2">
      <c r="A95" s="8" t="s">
        <v>111</v>
      </c>
      <c r="B95" s="16" t="s">
        <v>86</v>
      </c>
      <c r="C95" s="10">
        <f>SUM(C96:C97)</f>
        <v>10235.799999999999</v>
      </c>
      <c r="D95" s="10">
        <f>SUM(D96:D97)</f>
        <v>11157.1</v>
      </c>
      <c r="E95" s="10">
        <f t="shared" si="65"/>
        <v>109.00076203130192</v>
      </c>
      <c r="F95" s="10">
        <f>SUM(F96:F97)</f>
        <v>11278.4</v>
      </c>
      <c r="G95" s="10">
        <f t="shared" si="66"/>
        <v>101.08720007887354</v>
      </c>
      <c r="H95" s="10">
        <f>SUM(H96:H97)</f>
        <v>10887</v>
      </c>
      <c r="I95" s="10">
        <f t="shared" si="67"/>
        <v>96.529649595687346</v>
      </c>
      <c r="J95" s="10">
        <f>SUM(J96:J97)</f>
        <v>11278.4</v>
      </c>
      <c r="K95" s="10">
        <f t="shared" si="68"/>
        <v>103.59511343804537</v>
      </c>
    </row>
    <row r="96" spans="1:11" ht="60" x14ac:dyDescent="0.25">
      <c r="A96" s="11" t="s">
        <v>112</v>
      </c>
      <c r="B96" s="17" t="s">
        <v>44</v>
      </c>
      <c r="C96" s="12">
        <v>10035.799999999999</v>
      </c>
      <c r="D96" s="12">
        <v>10657.1</v>
      </c>
      <c r="E96" s="12">
        <f t="shared" si="65"/>
        <v>106.19083680424085</v>
      </c>
      <c r="F96" s="12">
        <v>11278.4</v>
      </c>
      <c r="G96" s="12">
        <f>IF(D96=0,0,F96/D96*100)</f>
        <v>105.82991620609734</v>
      </c>
      <c r="H96" s="12">
        <v>10887</v>
      </c>
      <c r="I96" s="12">
        <f t="shared" si="67"/>
        <v>96.529649595687346</v>
      </c>
      <c r="J96" s="12">
        <v>11278.4</v>
      </c>
      <c r="K96" s="12">
        <f t="shared" si="68"/>
        <v>103.59511343804537</v>
      </c>
    </row>
    <row r="97" spans="1:11" ht="30" x14ac:dyDescent="0.25">
      <c r="A97" s="11" t="s">
        <v>176</v>
      </c>
      <c r="B97" s="17" t="s">
        <v>177</v>
      </c>
      <c r="C97" s="12">
        <v>200</v>
      </c>
      <c r="D97" s="12">
        <v>500</v>
      </c>
      <c r="E97" s="12">
        <f t="shared" si="65"/>
        <v>250</v>
      </c>
      <c r="F97" s="12">
        <v>0</v>
      </c>
      <c r="G97" s="12">
        <f>IF(D97=0,0,F97/D97*100)</f>
        <v>0</v>
      </c>
      <c r="H97" s="12">
        <v>0</v>
      </c>
      <c r="I97" s="12">
        <f t="shared" si="67"/>
        <v>0</v>
      </c>
      <c r="J97" s="12">
        <v>0</v>
      </c>
      <c r="K97" s="12">
        <f t="shared" si="68"/>
        <v>0</v>
      </c>
    </row>
    <row r="98" spans="1:11" x14ac:dyDescent="0.25">
      <c r="A98" s="8" t="s">
        <v>192</v>
      </c>
      <c r="B98" s="16" t="s">
        <v>193</v>
      </c>
      <c r="C98" s="12">
        <f>C99</f>
        <v>0</v>
      </c>
      <c r="D98" s="12">
        <f>D99</f>
        <v>392</v>
      </c>
      <c r="E98" s="12">
        <f t="shared" si="65"/>
        <v>0</v>
      </c>
      <c r="F98" s="12">
        <f>F99</f>
        <v>0</v>
      </c>
      <c r="G98" s="12">
        <f t="shared" ref="G98:G100" si="69">IF(D98=0,0,F98/D98*100)</f>
        <v>0</v>
      </c>
      <c r="H98" s="12">
        <f>H99</f>
        <v>0</v>
      </c>
      <c r="I98" s="12">
        <f t="shared" si="67"/>
        <v>0</v>
      </c>
      <c r="J98" s="12">
        <f>J99</f>
        <v>0</v>
      </c>
      <c r="K98" s="12">
        <f t="shared" si="68"/>
        <v>0</v>
      </c>
    </row>
    <row r="99" spans="1:11" ht="13.9" customHeight="1" x14ac:dyDescent="0.25">
      <c r="A99" s="8" t="s">
        <v>194</v>
      </c>
      <c r="B99" s="16" t="s">
        <v>195</v>
      </c>
      <c r="C99" s="12">
        <f>C100</f>
        <v>0</v>
      </c>
      <c r="D99" s="12">
        <f>D100</f>
        <v>392</v>
      </c>
      <c r="E99" s="12">
        <f t="shared" si="65"/>
        <v>0</v>
      </c>
      <c r="F99" s="12">
        <f>F100</f>
        <v>0</v>
      </c>
      <c r="G99" s="12">
        <f t="shared" si="69"/>
        <v>0</v>
      </c>
      <c r="H99" s="12">
        <f>H100</f>
        <v>0</v>
      </c>
      <c r="I99" s="12">
        <f t="shared" si="67"/>
        <v>0</v>
      </c>
      <c r="J99" s="12">
        <f>J100</f>
        <v>0</v>
      </c>
      <c r="K99" s="12">
        <f t="shared" si="68"/>
        <v>0</v>
      </c>
    </row>
    <row r="100" spans="1:11" x14ac:dyDescent="0.25">
      <c r="A100" s="11" t="s">
        <v>196</v>
      </c>
      <c r="B100" s="17" t="s">
        <v>195</v>
      </c>
      <c r="C100" s="12">
        <v>0</v>
      </c>
      <c r="D100" s="12">
        <v>392</v>
      </c>
      <c r="E100" s="12">
        <f t="shared" si="65"/>
        <v>0</v>
      </c>
      <c r="F100" s="12">
        <v>0</v>
      </c>
      <c r="G100" s="12">
        <f t="shared" si="69"/>
        <v>0</v>
      </c>
      <c r="H100" s="12">
        <v>0</v>
      </c>
      <c r="I100" s="12">
        <f t="shared" si="67"/>
        <v>0</v>
      </c>
      <c r="J100" s="12">
        <v>0</v>
      </c>
      <c r="K100" s="12">
        <f t="shared" si="68"/>
        <v>0</v>
      </c>
    </row>
    <row r="101" spans="1:11" s="4" customFormat="1" ht="71.25" x14ac:dyDescent="0.2">
      <c r="A101" s="8" t="s">
        <v>98</v>
      </c>
      <c r="B101" s="16" t="s">
        <v>99</v>
      </c>
      <c r="C101" s="10">
        <f>C102</f>
        <v>90.3</v>
      </c>
      <c r="D101" s="10">
        <f>D102</f>
        <v>582.79999999999995</v>
      </c>
      <c r="E101" s="10">
        <f t="shared" si="65"/>
        <v>645.40420819490589</v>
      </c>
      <c r="F101" s="10">
        <f>F102</f>
        <v>0</v>
      </c>
      <c r="G101" s="10">
        <f t="shared" si="66"/>
        <v>0</v>
      </c>
      <c r="H101" s="10">
        <f>H102</f>
        <v>0</v>
      </c>
      <c r="I101" s="10">
        <f t="shared" si="67"/>
        <v>0</v>
      </c>
      <c r="J101" s="10">
        <f>J102</f>
        <v>0</v>
      </c>
      <c r="K101" s="10">
        <f t="shared" si="68"/>
        <v>0</v>
      </c>
    </row>
    <row r="102" spans="1:11" s="4" customFormat="1" ht="85.5" x14ac:dyDescent="0.2">
      <c r="A102" s="8" t="s">
        <v>113</v>
      </c>
      <c r="B102" s="16" t="s">
        <v>115</v>
      </c>
      <c r="C102" s="10">
        <f>C103+C104</f>
        <v>90.3</v>
      </c>
      <c r="D102" s="10">
        <f>D103+D104</f>
        <v>582.79999999999995</v>
      </c>
      <c r="E102" s="10">
        <f t="shared" si="65"/>
        <v>645.40420819490589</v>
      </c>
      <c r="F102" s="10">
        <f>F103+F104</f>
        <v>0</v>
      </c>
      <c r="G102" s="10">
        <f t="shared" si="66"/>
        <v>0</v>
      </c>
      <c r="H102" s="10">
        <f>H103+H104</f>
        <v>0</v>
      </c>
      <c r="I102" s="10">
        <f t="shared" si="67"/>
        <v>0</v>
      </c>
      <c r="J102" s="10">
        <f>J103+J104</f>
        <v>0</v>
      </c>
      <c r="K102" s="10">
        <f t="shared" si="68"/>
        <v>0</v>
      </c>
    </row>
    <row r="103" spans="1:11" ht="21" customHeight="1" x14ac:dyDescent="0.25">
      <c r="A103" s="11" t="s">
        <v>114</v>
      </c>
      <c r="B103" s="34" t="s">
        <v>100</v>
      </c>
      <c r="C103" s="12">
        <v>90.3</v>
      </c>
      <c r="D103" s="12">
        <v>95.4</v>
      </c>
      <c r="E103" s="12">
        <f t="shared" si="65"/>
        <v>105.64784053156147</v>
      </c>
      <c r="F103" s="12">
        <v>0</v>
      </c>
      <c r="G103" s="12">
        <f t="shared" si="66"/>
        <v>0</v>
      </c>
      <c r="H103" s="12">
        <v>0</v>
      </c>
      <c r="I103" s="12">
        <f t="shared" si="67"/>
        <v>0</v>
      </c>
      <c r="J103" s="12">
        <v>0</v>
      </c>
      <c r="K103" s="12">
        <f t="shared" si="68"/>
        <v>0</v>
      </c>
    </row>
    <row r="104" spans="1:11" ht="21" customHeight="1" x14ac:dyDescent="0.25">
      <c r="A104" s="11" t="s">
        <v>197</v>
      </c>
      <c r="B104" s="35"/>
      <c r="C104" s="12">
        <v>0</v>
      </c>
      <c r="D104" s="12">
        <v>487.4</v>
      </c>
      <c r="E104" s="12">
        <f t="shared" si="65"/>
        <v>0</v>
      </c>
      <c r="F104" s="12">
        <v>0</v>
      </c>
      <c r="G104" s="12">
        <f t="shared" si="66"/>
        <v>0</v>
      </c>
      <c r="H104" s="12">
        <v>0</v>
      </c>
      <c r="I104" s="12">
        <f t="shared" si="67"/>
        <v>0</v>
      </c>
      <c r="J104" s="12">
        <v>0</v>
      </c>
      <c r="K104" s="12">
        <f t="shared" si="68"/>
        <v>0</v>
      </c>
    </row>
    <row r="105" spans="1:11" s="4" customFormat="1" ht="28.5" x14ac:dyDescent="0.2">
      <c r="A105" s="8" t="s">
        <v>87</v>
      </c>
      <c r="B105" s="18" t="s">
        <v>88</v>
      </c>
      <c r="C105" s="10">
        <f>C106</f>
        <v>-0.2</v>
      </c>
      <c r="D105" s="10">
        <f>D106</f>
        <v>-799.4</v>
      </c>
      <c r="E105" s="10">
        <f t="shared" si="65"/>
        <v>399699.99999999994</v>
      </c>
      <c r="F105" s="10">
        <f>F106</f>
        <v>0</v>
      </c>
      <c r="G105" s="10">
        <f t="shared" si="66"/>
        <v>0</v>
      </c>
      <c r="H105" s="10">
        <f>H106</f>
        <v>0</v>
      </c>
      <c r="I105" s="10">
        <f t="shared" si="67"/>
        <v>0</v>
      </c>
      <c r="J105" s="10">
        <f>J106</f>
        <v>0</v>
      </c>
      <c r="K105" s="10">
        <f t="shared" si="68"/>
        <v>0</v>
      </c>
    </row>
    <row r="106" spans="1:11" s="4" customFormat="1" ht="42.75" x14ac:dyDescent="0.2">
      <c r="A106" s="8" t="s">
        <v>116</v>
      </c>
      <c r="B106" s="18" t="s">
        <v>89</v>
      </c>
      <c r="C106" s="10">
        <f>SUM(C107:C108)</f>
        <v>-0.2</v>
      </c>
      <c r="D106" s="10">
        <f>SUM(D107:D108)</f>
        <v>-799.4</v>
      </c>
      <c r="E106" s="10">
        <f t="shared" si="65"/>
        <v>399699.99999999994</v>
      </c>
      <c r="F106" s="10">
        <f>SUM(F107:F108)</f>
        <v>0</v>
      </c>
      <c r="G106" s="10">
        <f t="shared" si="66"/>
        <v>0</v>
      </c>
      <c r="H106" s="10">
        <f>SUM(H107:H108)</f>
        <v>0</v>
      </c>
      <c r="I106" s="10">
        <f t="shared" si="67"/>
        <v>0</v>
      </c>
      <c r="J106" s="10">
        <f>SUM(J107:J108)</f>
        <v>0</v>
      </c>
      <c r="K106" s="10">
        <f t="shared" si="68"/>
        <v>0</v>
      </c>
    </row>
    <row r="107" spans="1:11" ht="24" customHeight="1" x14ac:dyDescent="0.25">
      <c r="A107" s="11" t="s">
        <v>117</v>
      </c>
      <c r="B107" s="27" t="s">
        <v>45</v>
      </c>
      <c r="C107" s="12">
        <v>-0.2</v>
      </c>
      <c r="D107" s="12">
        <v>-777.4</v>
      </c>
      <c r="E107" s="12">
        <f t="shared" si="65"/>
        <v>388699.99999999994</v>
      </c>
      <c r="F107" s="12">
        <v>0</v>
      </c>
      <c r="G107" s="12">
        <f t="shared" si="66"/>
        <v>0</v>
      </c>
      <c r="H107" s="12">
        <v>0</v>
      </c>
      <c r="I107" s="12">
        <f t="shared" si="67"/>
        <v>0</v>
      </c>
      <c r="J107" s="12">
        <v>0</v>
      </c>
      <c r="K107" s="12">
        <f t="shared" si="68"/>
        <v>0</v>
      </c>
    </row>
    <row r="108" spans="1:11" ht="24" customHeight="1" x14ac:dyDescent="0.25">
      <c r="A108" s="11" t="s">
        <v>198</v>
      </c>
      <c r="B108" s="28"/>
      <c r="C108" s="12">
        <v>0</v>
      </c>
      <c r="D108" s="12">
        <v>-22</v>
      </c>
      <c r="E108" s="12">
        <f t="shared" ref="E108" si="70">IF(C108=0,0,D108/C108*100)</f>
        <v>0</v>
      </c>
      <c r="F108" s="12">
        <v>0</v>
      </c>
      <c r="G108" s="12">
        <f t="shared" ref="G108" si="71">IF(D108=0,0,F108/D108*100)</f>
        <v>0</v>
      </c>
      <c r="H108" s="12">
        <v>0</v>
      </c>
      <c r="I108" s="12">
        <f t="shared" ref="I108" si="72">IF(F108=0,0,H108/F108*100)</f>
        <v>0</v>
      </c>
      <c r="J108" s="12">
        <v>0</v>
      </c>
      <c r="K108" s="12">
        <f t="shared" ref="K108" si="73">IF(H108=0,0,J108/H108*100)</f>
        <v>0</v>
      </c>
    </row>
  </sheetData>
  <mergeCells count="20">
    <mergeCell ref="A1:K1"/>
    <mergeCell ref="C2:C4"/>
    <mergeCell ref="A2:A4"/>
    <mergeCell ref="B2:B4"/>
    <mergeCell ref="D2:E2"/>
    <mergeCell ref="F3:G3"/>
    <mergeCell ref="H3:I3"/>
    <mergeCell ref="J3:K3"/>
    <mergeCell ref="F2:K2"/>
    <mergeCell ref="B107:B108"/>
    <mergeCell ref="D3:E3"/>
    <mergeCell ref="B57:B58"/>
    <mergeCell ref="B59:B60"/>
    <mergeCell ref="B48:B50"/>
    <mergeCell ref="B103:B104"/>
    <mergeCell ref="B79:B81"/>
    <mergeCell ref="B73:B74"/>
    <mergeCell ref="B61:B62"/>
    <mergeCell ref="B77:B78"/>
    <mergeCell ref="B68:B69"/>
  </mergeCells>
  <pageMargins left="0.51181102362204722" right="0.19685039370078741" top="0.74803149606299213" bottom="0" header="0.31496062992125984" footer="0.31496062992125984"/>
  <pageSetup paperSize="9" scale="6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Лист1!Заголовки_для_печати</vt:lpstr>
    </vt:vector>
  </TitlesOfParts>
  <Company>Администрация Заполярного района</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Хатанзейская Татьяна Викторовна</dc:creator>
  <cp:lastModifiedBy>Батманова Светлана Юрьевна</cp:lastModifiedBy>
  <cp:lastPrinted>2024-11-08T08:34:56Z</cp:lastPrinted>
  <dcterms:created xsi:type="dcterms:W3CDTF">2016-11-05T10:57:42Z</dcterms:created>
  <dcterms:modified xsi:type="dcterms:W3CDTF">2024-11-14T06:10:32Z</dcterms:modified>
</cp:coreProperties>
</file>